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29"/>
  <workbookPr codeName="AcestRegistruDeLucru" hidePivotFieldList="1" defaultThemeVersion="124226"/>
  <mc:AlternateContent xmlns:mc="http://schemas.openxmlformats.org/markup-compatibility/2006">
    <mc:Choice Requires="x15">
      <x15ac:absPath xmlns:x15ac="http://schemas.microsoft.com/office/spreadsheetml/2010/11/ac" url="Z:\Company\Lucia Brabete\1 Machete 2021-2027\Machete publicare\"/>
    </mc:Choice>
  </mc:AlternateContent>
  <xr:revisionPtr revIDLastSave="0" documentId="13_ncr:1_{A823FBF4-B901-4F98-9371-B36C1C87EAA3}" xr6:coauthVersionLast="47" xr6:coauthVersionMax="47" xr10:uidLastSave="{00000000-0000-0000-0000-000000000000}"/>
  <bookViews>
    <workbookView xWindow="-108" yWindow="-108" windowWidth="23256" windowHeight="12576" tabRatio="838" xr2:uid="{00000000-000D-0000-FFFF-FFFF00000000}"/>
  </bookViews>
  <sheets>
    <sheet name="Instructiuni" sheetId="47" r:id="rId1"/>
    <sheet name="Matrice Corelare Buget cu Deviz" sheetId="51" r:id="rId2"/>
    <sheet name="Buget_cerere" sheetId="15" r:id="rId3"/>
    <sheet name="Buget Categorii Cheltuieli" sheetId="50" r:id="rId4"/>
    <sheet name="Fundin Gap" sheetId="44" r:id="rId5"/>
    <sheet name="Amortizare" sheetId="45" r:id="rId6"/>
    <sheet name="Export SMIS" sheetId="49" r:id="rId7"/>
    <sheet name="Buget Sintetic" sheetId="48" r:id="rId8"/>
    <sheet name="Foaie2" sheetId="52" state="hidden" r:id="rId9"/>
  </sheets>
  <externalReferences>
    <externalReference r:id="rId10"/>
    <externalReference r:id="rId11"/>
  </externalReferences>
  <definedNames>
    <definedName name="FDR">'[1]1-Inputuri'!$E$26</definedName>
    <definedName name="OLE_LINK1" localSheetId="2">Buget_cerere!$F$85</definedName>
    <definedName name="TVA">#REF!</definedName>
    <definedName name="_xlnm.Print_Area" localSheetId="2">Buget_cerere!$A$1:$S$102</definedName>
  </definedNames>
  <calcPr calcId="191029" iterate="1" concurrentCalc="0"/>
</workbook>
</file>

<file path=xl/calcChain.xml><?xml version="1.0" encoding="utf-8"?>
<calcChain xmlns="http://schemas.openxmlformats.org/spreadsheetml/2006/main">
  <c r="G54" i="48" l="1"/>
  <c r="Q95" i="15"/>
  <c r="P95" i="15"/>
  <c r="O95" i="15"/>
  <c r="N95" i="15"/>
  <c r="Q97" i="15"/>
  <c r="P97" i="15"/>
  <c r="O97" i="15"/>
  <c r="N97" i="15"/>
  <c r="D95" i="44"/>
  <c r="D96" i="44"/>
  <c r="F96" i="15"/>
  <c r="C90" i="15"/>
  <c r="C89" i="15"/>
  <c r="C93" i="15"/>
  <c r="E54" i="48"/>
  <c r="E13" i="48"/>
  <c r="E14" i="48"/>
  <c r="E15" i="48"/>
  <c r="E16" i="48"/>
  <c r="E17" i="48"/>
  <c r="E18" i="48"/>
  <c r="E19" i="48"/>
  <c r="E20" i="48"/>
  <c r="E21" i="48"/>
  <c r="E22" i="48"/>
  <c r="E23" i="48"/>
  <c r="E24" i="48"/>
  <c r="E25" i="48"/>
  <c r="E26" i="48"/>
  <c r="E27" i="48"/>
  <c r="E28" i="48"/>
  <c r="E29" i="48"/>
  <c r="E30" i="48"/>
  <c r="E31" i="48"/>
  <c r="E32" i="48"/>
  <c r="E33" i="48"/>
  <c r="E34" i="48"/>
  <c r="E35" i="48"/>
  <c r="E36" i="48"/>
  <c r="E37" i="48"/>
  <c r="E38" i="48"/>
  <c r="E39" i="48"/>
  <c r="E40" i="48"/>
  <c r="E41" i="48"/>
  <c r="E42" i="48"/>
  <c r="E43" i="48"/>
  <c r="E44" i="48"/>
  <c r="E45" i="48"/>
  <c r="E46" i="48"/>
  <c r="E47" i="48"/>
  <c r="E48" i="48"/>
  <c r="E49" i="48"/>
  <c r="E50" i="48"/>
  <c r="E51" i="48"/>
  <c r="E52" i="48"/>
  <c r="E53" i="48"/>
  <c r="F13" i="48"/>
  <c r="F14" i="48"/>
  <c r="F15" i="48"/>
  <c r="F16" i="48"/>
  <c r="F17" i="48"/>
  <c r="F18" i="48"/>
  <c r="F19" i="48"/>
  <c r="F20" i="48"/>
  <c r="F21" i="48"/>
  <c r="F22" i="48"/>
  <c r="F23" i="48"/>
  <c r="F24" i="48"/>
  <c r="F25" i="48"/>
  <c r="F26" i="48"/>
  <c r="F27" i="48"/>
  <c r="F28" i="48"/>
  <c r="F29" i="48"/>
  <c r="F30" i="48"/>
  <c r="F31" i="48"/>
  <c r="F32" i="48"/>
  <c r="F33" i="48"/>
  <c r="F34" i="48"/>
  <c r="F35" i="48"/>
  <c r="F36" i="48"/>
  <c r="F37" i="48"/>
  <c r="F38" i="48"/>
  <c r="F39" i="48"/>
  <c r="F40" i="48"/>
  <c r="F41" i="48"/>
  <c r="F42" i="48"/>
  <c r="F43" i="48"/>
  <c r="F44" i="48"/>
  <c r="F45" i="48"/>
  <c r="F46" i="48"/>
  <c r="F47" i="48"/>
  <c r="F48" i="48"/>
  <c r="F49" i="48"/>
  <c r="F50" i="48"/>
  <c r="F51" i="48"/>
  <c r="F52" i="48"/>
  <c r="F53" i="48"/>
  <c r="E8" i="15"/>
  <c r="E9" i="15"/>
  <c r="E7" i="15"/>
  <c r="E10" i="15"/>
  <c r="E12" i="15"/>
  <c r="E13" i="15"/>
  <c r="E16" i="15"/>
  <c r="E17" i="15"/>
  <c r="E18" i="15"/>
  <c r="E15" i="15"/>
  <c r="E19" i="15"/>
  <c r="E20" i="15"/>
  <c r="E21" i="15"/>
  <c r="E23" i="15"/>
  <c r="E24" i="15"/>
  <c r="E25" i="15"/>
  <c r="E26" i="15"/>
  <c r="E27" i="15"/>
  <c r="E28" i="15"/>
  <c r="E22" i="15"/>
  <c r="E29" i="15"/>
  <c r="E32" i="15"/>
  <c r="E33" i="15"/>
  <c r="E34" i="15"/>
  <c r="E31" i="15"/>
  <c r="E35" i="15"/>
  <c r="E30" i="15"/>
  <c r="E38" i="15"/>
  <c r="E39" i="15"/>
  <c r="E37" i="15"/>
  <c r="E40" i="15"/>
  <c r="E36" i="15"/>
  <c r="E41" i="15"/>
  <c r="E43" i="15"/>
  <c r="E45" i="15"/>
  <c r="E47" i="15"/>
  <c r="E49" i="15"/>
  <c r="E52" i="15"/>
  <c r="E54" i="15"/>
  <c r="E56" i="15"/>
  <c r="E59" i="15"/>
  <c r="E60" i="15"/>
  <c r="E58" i="15"/>
  <c r="E68" i="15"/>
  <c r="E67" i="15"/>
  <c r="E62" i="15"/>
  <c r="E63" i="15"/>
  <c r="E64" i="15"/>
  <c r="E65" i="15"/>
  <c r="E66" i="15"/>
  <c r="E61" i="15"/>
  <c r="E69" i="15"/>
  <c r="E71" i="15"/>
  <c r="E72" i="15"/>
  <c r="E73" i="15"/>
  <c r="E74" i="15"/>
  <c r="E77" i="15"/>
  <c r="E78" i="15"/>
  <c r="E81" i="15"/>
  <c r="E83" i="15"/>
  <c r="G13" i="48"/>
  <c r="D13" i="48"/>
  <c r="G14" i="48"/>
  <c r="D14" i="48"/>
  <c r="G15" i="48"/>
  <c r="D15" i="48"/>
  <c r="G16" i="48"/>
  <c r="D16" i="48"/>
  <c r="G17" i="48"/>
  <c r="D17" i="48"/>
  <c r="G18" i="48"/>
  <c r="D18" i="48"/>
  <c r="G19" i="48"/>
  <c r="D19" i="48"/>
  <c r="G20" i="48"/>
  <c r="D20" i="48"/>
  <c r="G21" i="48"/>
  <c r="D21" i="48"/>
  <c r="G22" i="48"/>
  <c r="D22" i="48"/>
  <c r="G23" i="48"/>
  <c r="D23" i="48"/>
  <c r="G24" i="48"/>
  <c r="D24" i="48"/>
  <c r="G25" i="48"/>
  <c r="D25" i="48"/>
  <c r="G26" i="48"/>
  <c r="D26" i="48"/>
  <c r="G27" i="48"/>
  <c r="D27" i="48"/>
  <c r="G28" i="48"/>
  <c r="D28" i="48"/>
  <c r="G29" i="48"/>
  <c r="D29" i="48"/>
  <c r="G30" i="48"/>
  <c r="D30" i="48"/>
  <c r="G31" i="48"/>
  <c r="D31" i="48"/>
  <c r="G32" i="48"/>
  <c r="D32" i="48"/>
  <c r="G33" i="48"/>
  <c r="D33" i="48"/>
  <c r="G34" i="48"/>
  <c r="D34" i="48"/>
  <c r="G35" i="48"/>
  <c r="D35" i="48"/>
  <c r="G36" i="48"/>
  <c r="D36" i="48"/>
  <c r="G37" i="48"/>
  <c r="D37" i="48"/>
  <c r="G38" i="48"/>
  <c r="D38" i="48"/>
  <c r="G39" i="48"/>
  <c r="D39" i="48"/>
  <c r="G40" i="48"/>
  <c r="D40" i="48"/>
  <c r="G41" i="48"/>
  <c r="D41" i="48"/>
  <c r="G42" i="48"/>
  <c r="D42" i="48"/>
  <c r="G43" i="48"/>
  <c r="D43" i="48"/>
  <c r="G44" i="48"/>
  <c r="D44" i="48"/>
  <c r="G45" i="48"/>
  <c r="D45" i="48"/>
  <c r="G46" i="48"/>
  <c r="D46" i="48"/>
  <c r="G47" i="48"/>
  <c r="D47" i="48"/>
  <c r="G48" i="48"/>
  <c r="D48" i="48"/>
  <c r="G49" i="48"/>
  <c r="D49" i="48"/>
  <c r="G50" i="48"/>
  <c r="D50" i="48"/>
  <c r="G51" i="48"/>
  <c r="D51" i="48"/>
  <c r="G52" i="48"/>
  <c r="D52" i="48"/>
  <c r="D53" i="48"/>
  <c r="D54" i="48"/>
  <c r="B32" i="45"/>
  <c r="E2" i="45"/>
  <c r="E3" i="45"/>
  <c r="E4" i="45"/>
  <c r="E5" i="45"/>
  <c r="E6" i="45"/>
  <c r="E7" i="45"/>
  <c r="E8" i="45"/>
  <c r="E9" i="45"/>
  <c r="E10" i="45"/>
  <c r="E11" i="45"/>
  <c r="E12" i="45"/>
  <c r="E13" i="45"/>
  <c r="E14" i="45"/>
  <c r="E15" i="45"/>
  <c r="E16" i="45"/>
  <c r="E17" i="45"/>
  <c r="E18" i="45"/>
  <c r="E19" i="45"/>
  <c r="E20" i="45"/>
  <c r="E21" i="45"/>
  <c r="E22" i="45"/>
  <c r="E23" i="45"/>
  <c r="E24" i="45"/>
  <c r="E25" i="45"/>
  <c r="E26" i="45"/>
  <c r="E27" i="45"/>
  <c r="E28" i="45"/>
  <c r="E29" i="45"/>
  <c r="E30" i="45"/>
  <c r="E31" i="45"/>
  <c r="E32" i="45"/>
  <c r="F29" i="44"/>
  <c r="D12" i="44"/>
  <c r="D49" i="44"/>
  <c r="N10" i="15"/>
  <c r="N13" i="15"/>
  <c r="N15" i="15"/>
  <c r="N22" i="15"/>
  <c r="N31" i="15"/>
  <c r="N30" i="15"/>
  <c r="N37" i="15"/>
  <c r="N36" i="15"/>
  <c r="N41" i="15"/>
  <c r="N56" i="15"/>
  <c r="N58" i="15"/>
  <c r="N61" i="15"/>
  <c r="N69" i="15"/>
  <c r="N73" i="15"/>
  <c r="N74" i="15"/>
  <c r="N81" i="15"/>
  <c r="N83" i="15"/>
  <c r="O10" i="15"/>
  <c r="O13" i="15"/>
  <c r="O15" i="15"/>
  <c r="O22" i="15"/>
  <c r="O31" i="15"/>
  <c r="O30" i="15"/>
  <c r="O37" i="15"/>
  <c r="O36" i="15"/>
  <c r="O41" i="15"/>
  <c r="O56" i="15"/>
  <c r="O58" i="15"/>
  <c r="O61" i="15"/>
  <c r="O69" i="15"/>
  <c r="O73" i="15"/>
  <c r="O74" i="15"/>
  <c r="O81" i="15"/>
  <c r="O83" i="15"/>
  <c r="P10" i="15"/>
  <c r="P13" i="15"/>
  <c r="P15" i="15"/>
  <c r="P22" i="15"/>
  <c r="P31" i="15"/>
  <c r="P30" i="15"/>
  <c r="P37" i="15"/>
  <c r="P36" i="15"/>
  <c r="P41" i="15"/>
  <c r="P56" i="15"/>
  <c r="P58" i="15"/>
  <c r="P61" i="15"/>
  <c r="P69" i="15"/>
  <c r="P73" i="15"/>
  <c r="P74" i="15"/>
  <c r="P81" i="15"/>
  <c r="P83" i="15"/>
  <c r="Q10" i="15"/>
  <c r="Q13" i="15"/>
  <c r="Q15" i="15"/>
  <c r="Q22" i="15"/>
  <c r="Q31" i="15"/>
  <c r="Q30" i="15"/>
  <c r="Q37" i="15"/>
  <c r="Q36" i="15"/>
  <c r="Q41" i="15"/>
  <c r="Q56" i="15"/>
  <c r="Q58" i="15"/>
  <c r="Q61" i="15"/>
  <c r="Q69" i="15"/>
  <c r="Q73" i="15"/>
  <c r="Q74" i="15"/>
  <c r="Q81" i="15"/>
  <c r="Q83" i="15"/>
  <c r="E29" i="44"/>
  <c r="D84" i="44"/>
  <c r="E84" i="44"/>
  <c r="F84" i="44"/>
  <c r="G84" i="44"/>
  <c r="H84" i="44"/>
  <c r="I84" i="44"/>
  <c r="J84" i="44"/>
  <c r="K84" i="44"/>
  <c r="L84" i="44"/>
  <c r="M84" i="44"/>
  <c r="N84" i="44"/>
  <c r="O84" i="44"/>
  <c r="P84" i="44"/>
  <c r="Q84" i="44"/>
  <c r="R84" i="44"/>
  <c r="S84" i="44"/>
  <c r="T84" i="44"/>
  <c r="U84" i="44"/>
  <c r="V84" i="44"/>
  <c r="W84" i="44"/>
  <c r="X84" i="44"/>
  <c r="Y84" i="44"/>
  <c r="Z84" i="44"/>
  <c r="AA84" i="44"/>
  <c r="AB84" i="44"/>
  <c r="AC84" i="44"/>
  <c r="AD84" i="44"/>
  <c r="AE84" i="44"/>
  <c r="AF84" i="44"/>
  <c r="AG84" i="44"/>
  <c r="D91" i="44"/>
  <c r="D21" i="44"/>
  <c r="D58" i="44"/>
  <c r="D85" i="44"/>
  <c r="E85" i="44"/>
  <c r="F85" i="44"/>
  <c r="G85" i="44"/>
  <c r="H85" i="44"/>
  <c r="I85" i="44"/>
  <c r="J85" i="44"/>
  <c r="K85" i="44"/>
  <c r="L85" i="44"/>
  <c r="M85" i="44"/>
  <c r="N85" i="44"/>
  <c r="O85" i="44"/>
  <c r="P85" i="44"/>
  <c r="Q85" i="44"/>
  <c r="R85" i="44"/>
  <c r="S85" i="44"/>
  <c r="T85" i="44"/>
  <c r="U85" i="44"/>
  <c r="V85" i="44"/>
  <c r="W85" i="44"/>
  <c r="X85" i="44"/>
  <c r="Y85" i="44"/>
  <c r="Z85" i="44"/>
  <c r="AA85" i="44"/>
  <c r="AB85" i="44"/>
  <c r="AC85" i="44"/>
  <c r="AD85" i="44"/>
  <c r="AE85" i="44"/>
  <c r="AF85" i="44"/>
  <c r="AG85" i="44"/>
  <c r="D92" i="44"/>
  <c r="D93" i="44"/>
  <c r="C88" i="15"/>
  <c r="C91" i="15"/>
  <c r="H7" i="15"/>
  <c r="H8" i="15"/>
  <c r="H9" i="15"/>
  <c r="H10" i="15"/>
  <c r="H12" i="15"/>
  <c r="H13" i="15"/>
  <c r="H16" i="15"/>
  <c r="H17" i="15"/>
  <c r="H18" i="15"/>
  <c r="H15" i="15"/>
  <c r="H19" i="15"/>
  <c r="H20" i="15"/>
  <c r="H21" i="15"/>
  <c r="H23" i="15"/>
  <c r="H24" i="15"/>
  <c r="H25" i="15"/>
  <c r="H26" i="15"/>
  <c r="H27" i="15"/>
  <c r="H28" i="15"/>
  <c r="H22" i="15"/>
  <c r="H29" i="15"/>
  <c r="H32" i="15"/>
  <c r="H33" i="15"/>
  <c r="H34" i="15"/>
  <c r="H31" i="15"/>
  <c r="H35" i="15"/>
  <c r="H30" i="15"/>
  <c r="H38" i="15"/>
  <c r="H39" i="15"/>
  <c r="H37" i="15"/>
  <c r="H40" i="15"/>
  <c r="H36" i="15"/>
  <c r="H41" i="15"/>
  <c r="H43" i="15"/>
  <c r="H45" i="15"/>
  <c r="H47" i="15"/>
  <c r="H49" i="15"/>
  <c r="H52" i="15"/>
  <c r="H54" i="15"/>
  <c r="H56" i="15"/>
  <c r="H59" i="15"/>
  <c r="H60" i="15"/>
  <c r="H58" i="15"/>
  <c r="H68" i="15"/>
  <c r="H67" i="15"/>
  <c r="H62" i="15"/>
  <c r="H63" i="15"/>
  <c r="H64" i="15"/>
  <c r="H65" i="15"/>
  <c r="H66" i="15"/>
  <c r="H61" i="15"/>
  <c r="H69" i="15"/>
  <c r="H71" i="15"/>
  <c r="H72" i="15"/>
  <c r="H73" i="15"/>
  <c r="H74" i="15"/>
  <c r="H77" i="15"/>
  <c r="H78" i="15"/>
  <c r="H81" i="15"/>
  <c r="H83" i="15"/>
  <c r="C92" i="15"/>
  <c r="I8" i="15"/>
  <c r="I9" i="15"/>
  <c r="I7" i="15"/>
  <c r="I10" i="15"/>
  <c r="I12" i="15"/>
  <c r="I13" i="15"/>
  <c r="I16" i="15"/>
  <c r="I17" i="15"/>
  <c r="I18" i="15"/>
  <c r="I15" i="15"/>
  <c r="I19" i="15"/>
  <c r="I20" i="15"/>
  <c r="I21" i="15"/>
  <c r="I23" i="15"/>
  <c r="I24" i="15"/>
  <c r="I25" i="15"/>
  <c r="I26" i="15"/>
  <c r="I27" i="15"/>
  <c r="I28" i="15"/>
  <c r="I22" i="15"/>
  <c r="I29" i="15"/>
  <c r="I32" i="15"/>
  <c r="I33" i="15"/>
  <c r="I34" i="15"/>
  <c r="I31" i="15"/>
  <c r="I35" i="15"/>
  <c r="I30" i="15"/>
  <c r="I38" i="15"/>
  <c r="I39" i="15"/>
  <c r="I37" i="15"/>
  <c r="I40" i="15"/>
  <c r="I36" i="15"/>
  <c r="I41" i="15"/>
  <c r="I43" i="15"/>
  <c r="I45" i="15"/>
  <c r="I47" i="15"/>
  <c r="I49" i="15"/>
  <c r="I52" i="15"/>
  <c r="I54" i="15"/>
  <c r="I56" i="15"/>
  <c r="I59" i="15"/>
  <c r="I60" i="15"/>
  <c r="I58" i="15"/>
  <c r="I68" i="15"/>
  <c r="I67" i="15"/>
  <c r="I62" i="15"/>
  <c r="I63" i="15"/>
  <c r="I64" i="15"/>
  <c r="I65" i="15"/>
  <c r="I66" i="15"/>
  <c r="I61" i="15"/>
  <c r="I69" i="15"/>
  <c r="I71" i="15"/>
  <c r="I72" i="15"/>
  <c r="I73" i="15"/>
  <c r="I74" i="15"/>
  <c r="I77" i="15"/>
  <c r="I78" i="15"/>
  <c r="I81" i="15"/>
  <c r="I83" i="15"/>
  <c r="C86" i="15"/>
  <c r="G53" i="48"/>
  <c r="D10" i="15"/>
  <c r="D13" i="15"/>
  <c r="D15" i="15"/>
  <c r="D22" i="15"/>
  <c r="D31" i="15"/>
  <c r="D30" i="15"/>
  <c r="D37" i="15"/>
  <c r="D36" i="15"/>
  <c r="D41" i="15"/>
  <c r="D56" i="15"/>
  <c r="D58" i="15"/>
  <c r="D61" i="15"/>
  <c r="D69" i="15"/>
  <c r="D73" i="15"/>
  <c r="D74" i="15"/>
  <c r="D81" i="15"/>
  <c r="D83" i="15"/>
  <c r="G10" i="15"/>
  <c r="G13" i="15"/>
  <c r="G15" i="15"/>
  <c r="G22" i="15"/>
  <c r="G31" i="15"/>
  <c r="G30" i="15"/>
  <c r="G37" i="15"/>
  <c r="G36" i="15"/>
  <c r="G41" i="15"/>
  <c r="G56" i="15"/>
  <c r="G58" i="15"/>
  <c r="G61" i="15"/>
  <c r="G69" i="15"/>
  <c r="G73" i="15"/>
  <c r="G74" i="15"/>
  <c r="G81" i="15"/>
  <c r="G83" i="15"/>
  <c r="I13" i="48"/>
  <c r="J13" i="48"/>
  <c r="H13" i="48"/>
  <c r="I14" i="48"/>
  <c r="J14" i="48"/>
  <c r="H14" i="48"/>
  <c r="I15" i="48"/>
  <c r="J15" i="48"/>
  <c r="H15" i="48"/>
  <c r="I16" i="48"/>
  <c r="J16" i="48"/>
  <c r="H16" i="48"/>
  <c r="I17" i="48"/>
  <c r="J17" i="48"/>
  <c r="H17" i="48"/>
  <c r="I18" i="48"/>
  <c r="J18" i="48"/>
  <c r="H18" i="48"/>
  <c r="I19" i="48"/>
  <c r="J19" i="48"/>
  <c r="H19" i="48"/>
  <c r="I20" i="48"/>
  <c r="J20" i="48"/>
  <c r="H20" i="48"/>
  <c r="I21" i="48"/>
  <c r="J21" i="48"/>
  <c r="H21" i="48"/>
  <c r="I22" i="48"/>
  <c r="J22" i="48"/>
  <c r="H22" i="48"/>
  <c r="I23" i="48"/>
  <c r="J23" i="48"/>
  <c r="H23" i="48"/>
  <c r="I24" i="48"/>
  <c r="J24" i="48"/>
  <c r="H24" i="48"/>
  <c r="I25" i="48"/>
  <c r="J25" i="48"/>
  <c r="H25" i="48"/>
  <c r="I26" i="48"/>
  <c r="J26" i="48"/>
  <c r="H26" i="48"/>
  <c r="I27" i="48"/>
  <c r="J27" i="48"/>
  <c r="H27" i="48"/>
  <c r="I28" i="48"/>
  <c r="J28" i="48"/>
  <c r="H28" i="48"/>
  <c r="I29" i="48"/>
  <c r="J29" i="48"/>
  <c r="H29" i="48"/>
  <c r="I30" i="48"/>
  <c r="J30" i="48"/>
  <c r="H30" i="48"/>
  <c r="I31" i="48"/>
  <c r="J31" i="48"/>
  <c r="H31" i="48"/>
  <c r="I32" i="48"/>
  <c r="J32" i="48"/>
  <c r="H32" i="48"/>
  <c r="I33" i="48"/>
  <c r="J33" i="48"/>
  <c r="H33" i="48"/>
  <c r="I34" i="48"/>
  <c r="J34" i="48"/>
  <c r="H34" i="48"/>
  <c r="I35" i="48"/>
  <c r="J35" i="48"/>
  <c r="H35" i="48"/>
  <c r="I36" i="48"/>
  <c r="J36" i="48"/>
  <c r="H36" i="48"/>
  <c r="I37" i="48"/>
  <c r="J37" i="48"/>
  <c r="H37" i="48"/>
  <c r="I38" i="48"/>
  <c r="J38" i="48"/>
  <c r="H38" i="48"/>
  <c r="I39" i="48"/>
  <c r="J39" i="48"/>
  <c r="H39" i="48"/>
  <c r="I40" i="48"/>
  <c r="J40" i="48"/>
  <c r="H40" i="48"/>
  <c r="I41" i="48"/>
  <c r="J41" i="48"/>
  <c r="H41" i="48"/>
  <c r="I42" i="48"/>
  <c r="J42" i="48"/>
  <c r="H42" i="48"/>
  <c r="I43" i="48"/>
  <c r="J43" i="48"/>
  <c r="H43" i="48"/>
  <c r="I44" i="48"/>
  <c r="J44" i="48"/>
  <c r="H44" i="48"/>
  <c r="I45" i="48"/>
  <c r="J45" i="48"/>
  <c r="H45" i="48"/>
  <c r="I46" i="48"/>
  <c r="J46" i="48"/>
  <c r="H46" i="48"/>
  <c r="I47" i="48"/>
  <c r="J47" i="48"/>
  <c r="H47" i="48"/>
  <c r="I48" i="48"/>
  <c r="J48" i="48"/>
  <c r="H48" i="48"/>
  <c r="I49" i="48"/>
  <c r="J49" i="48"/>
  <c r="H49" i="48"/>
  <c r="I50" i="48"/>
  <c r="J50" i="48"/>
  <c r="H50" i="48"/>
  <c r="I51" i="48"/>
  <c r="J51" i="48"/>
  <c r="H51" i="48"/>
  <c r="I52" i="48"/>
  <c r="J52" i="48"/>
  <c r="H52" i="48"/>
  <c r="H53" i="48"/>
  <c r="H54" i="48"/>
  <c r="I53" i="48"/>
  <c r="I54" i="48"/>
  <c r="J53" i="48"/>
  <c r="J54" i="48"/>
  <c r="K13" i="48"/>
  <c r="K14" i="48"/>
  <c r="K15" i="48"/>
  <c r="K16" i="48"/>
  <c r="K17" i="48"/>
  <c r="K18" i="48"/>
  <c r="K19" i="48"/>
  <c r="K20" i="48"/>
  <c r="K21" i="48"/>
  <c r="K22" i="48"/>
  <c r="K23" i="48"/>
  <c r="K24" i="48"/>
  <c r="K25" i="48"/>
  <c r="K26" i="48"/>
  <c r="K27" i="48"/>
  <c r="K28" i="48"/>
  <c r="K29" i="48"/>
  <c r="K30" i="48"/>
  <c r="K31" i="48"/>
  <c r="K32" i="48"/>
  <c r="K33" i="48"/>
  <c r="K34" i="48"/>
  <c r="K35" i="48"/>
  <c r="K36" i="48"/>
  <c r="K37" i="48"/>
  <c r="K38" i="48"/>
  <c r="K39" i="48"/>
  <c r="K40" i="48"/>
  <c r="K41" i="48"/>
  <c r="K42" i="48"/>
  <c r="K43" i="48"/>
  <c r="K44" i="48"/>
  <c r="K45" i="48"/>
  <c r="K46" i="48"/>
  <c r="K47" i="48"/>
  <c r="K48" i="48"/>
  <c r="K49" i="48"/>
  <c r="K50" i="48"/>
  <c r="K51" i="48"/>
  <c r="K52" i="48"/>
  <c r="K53" i="48"/>
  <c r="K54" i="48"/>
  <c r="L13" i="48"/>
  <c r="L14" i="48"/>
  <c r="L15" i="48"/>
  <c r="L16" i="48"/>
  <c r="L17" i="48"/>
  <c r="L18" i="48"/>
  <c r="L19" i="48"/>
  <c r="L20" i="48"/>
  <c r="L21" i="48"/>
  <c r="L22" i="48"/>
  <c r="L23" i="48"/>
  <c r="L24" i="48"/>
  <c r="L25" i="48"/>
  <c r="L26" i="48"/>
  <c r="L27" i="48"/>
  <c r="L28" i="48"/>
  <c r="L29" i="48"/>
  <c r="L30" i="48"/>
  <c r="L31" i="48"/>
  <c r="L32" i="48"/>
  <c r="L33" i="48"/>
  <c r="L34" i="48"/>
  <c r="L35" i="48"/>
  <c r="L36" i="48"/>
  <c r="L37" i="48"/>
  <c r="L38" i="48"/>
  <c r="L39" i="48"/>
  <c r="L40" i="48"/>
  <c r="L41" i="48"/>
  <c r="L42" i="48"/>
  <c r="L43" i="48"/>
  <c r="L44" i="48"/>
  <c r="L45" i="48"/>
  <c r="L46" i="48"/>
  <c r="L47" i="48"/>
  <c r="L48" i="48"/>
  <c r="L49" i="48"/>
  <c r="L50" i="48"/>
  <c r="L51" i="48"/>
  <c r="L52" i="48"/>
  <c r="L53" i="48"/>
  <c r="L54" i="48"/>
  <c r="B14" i="48"/>
  <c r="C14" i="48"/>
  <c r="B15" i="48"/>
  <c r="C15" i="48"/>
  <c r="B16" i="48"/>
  <c r="C16" i="48"/>
  <c r="B17" i="48"/>
  <c r="C17" i="48"/>
  <c r="B18" i="48"/>
  <c r="C18" i="48"/>
  <c r="B19" i="48"/>
  <c r="C19" i="48"/>
  <c r="B20" i="48"/>
  <c r="C20" i="48"/>
  <c r="B21" i="48"/>
  <c r="C21" i="48"/>
  <c r="B22" i="48"/>
  <c r="C22" i="48"/>
  <c r="B23" i="48"/>
  <c r="C23" i="48"/>
  <c r="B24" i="48"/>
  <c r="C24" i="48"/>
  <c r="B25" i="48"/>
  <c r="C25" i="48"/>
  <c r="B26" i="48"/>
  <c r="C26" i="48"/>
  <c r="B27" i="48"/>
  <c r="C27" i="48"/>
  <c r="B28" i="48"/>
  <c r="C28" i="48"/>
  <c r="B29" i="48"/>
  <c r="C29" i="48"/>
  <c r="B30" i="48"/>
  <c r="C30" i="48"/>
  <c r="B31" i="48"/>
  <c r="C31" i="48"/>
  <c r="B32" i="48"/>
  <c r="C32" i="48"/>
  <c r="B33" i="48"/>
  <c r="C33" i="48"/>
  <c r="B34" i="48"/>
  <c r="C34" i="48"/>
  <c r="B35" i="48"/>
  <c r="C35" i="48"/>
  <c r="B36" i="48"/>
  <c r="C36" i="48"/>
  <c r="B37" i="48"/>
  <c r="C37" i="48"/>
  <c r="B38" i="48"/>
  <c r="C38" i="48"/>
  <c r="B39" i="48"/>
  <c r="C39" i="48"/>
  <c r="B40" i="48"/>
  <c r="C40" i="48"/>
  <c r="B41" i="48"/>
  <c r="C41" i="48"/>
  <c r="B42" i="48"/>
  <c r="C42" i="48"/>
  <c r="B43" i="48"/>
  <c r="C43" i="48"/>
  <c r="B44" i="48"/>
  <c r="C44" i="48"/>
  <c r="B45" i="48"/>
  <c r="C45" i="48"/>
  <c r="B46" i="48"/>
  <c r="C46" i="48"/>
  <c r="B47" i="48"/>
  <c r="C47" i="48"/>
  <c r="B48" i="48"/>
  <c r="C48" i="48"/>
  <c r="B49" i="48"/>
  <c r="C49" i="48"/>
  <c r="B50" i="48"/>
  <c r="C50" i="48"/>
  <c r="B51" i="48"/>
  <c r="C51" i="48"/>
  <c r="B52" i="48"/>
  <c r="C52" i="48"/>
  <c r="C13" i="48"/>
  <c r="B13" i="48"/>
  <c r="D3" i="50"/>
  <c r="E3" i="50"/>
  <c r="F3" i="50"/>
  <c r="G3" i="50"/>
  <c r="H3" i="50"/>
  <c r="I3" i="50"/>
  <c r="D4" i="50"/>
  <c r="E4" i="50"/>
  <c r="F4" i="50"/>
  <c r="G4" i="50"/>
  <c r="H4" i="50"/>
  <c r="I4" i="50"/>
  <c r="D5" i="50"/>
  <c r="E5" i="50"/>
  <c r="F5" i="50"/>
  <c r="G5" i="50"/>
  <c r="H5" i="50"/>
  <c r="I5" i="50"/>
  <c r="D6" i="50"/>
  <c r="E6" i="50"/>
  <c r="F6" i="50"/>
  <c r="G6" i="50"/>
  <c r="H6" i="50"/>
  <c r="I6" i="50"/>
  <c r="D8" i="50"/>
  <c r="E50" i="15"/>
  <c r="E8" i="50"/>
  <c r="F8" i="50"/>
  <c r="G8" i="50"/>
  <c r="H50" i="15"/>
  <c r="H8" i="50"/>
  <c r="I50" i="15"/>
  <c r="I8" i="50"/>
  <c r="D15" i="50"/>
  <c r="E15" i="50"/>
  <c r="F15" i="50"/>
  <c r="G15" i="50"/>
  <c r="H15" i="50"/>
  <c r="I15" i="50"/>
  <c r="D16" i="50"/>
  <c r="E16" i="50"/>
  <c r="F16" i="50"/>
  <c r="G16" i="50"/>
  <c r="H16" i="50"/>
  <c r="I16" i="50"/>
  <c r="D17" i="50"/>
  <c r="E17" i="50"/>
  <c r="F17" i="50"/>
  <c r="G17" i="50"/>
  <c r="H17" i="50"/>
  <c r="I17" i="50"/>
  <c r="D18" i="50"/>
  <c r="E18" i="50"/>
  <c r="F18" i="50"/>
  <c r="G18" i="50"/>
  <c r="H18" i="50"/>
  <c r="I18" i="50"/>
  <c r="D19" i="50"/>
  <c r="E19" i="50"/>
  <c r="F19" i="50"/>
  <c r="G19" i="50"/>
  <c r="H19" i="50"/>
  <c r="I19" i="50"/>
  <c r="D20" i="50"/>
  <c r="E20" i="50"/>
  <c r="F20" i="50"/>
  <c r="G20" i="50"/>
  <c r="H20" i="50"/>
  <c r="I20" i="50"/>
  <c r="D21" i="50"/>
  <c r="E21" i="50"/>
  <c r="F21" i="50"/>
  <c r="G21" i="50"/>
  <c r="H21" i="50"/>
  <c r="I21" i="50"/>
  <c r="D22" i="50"/>
  <c r="E22" i="50"/>
  <c r="F22" i="50"/>
  <c r="G22" i="50"/>
  <c r="H22" i="50"/>
  <c r="I22" i="50"/>
  <c r="D23" i="50"/>
  <c r="E23" i="50"/>
  <c r="F23" i="50"/>
  <c r="G23" i="50"/>
  <c r="H23" i="50"/>
  <c r="I23" i="50"/>
  <c r="D24" i="50"/>
  <c r="E24" i="50"/>
  <c r="F24" i="50"/>
  <c r="G24" i="50"/>
  <c r="H24" i="50"/>
  <c r="I24" i="50"/>
  <c r="D26" i="50"/>
  <c r="E26" i="50"/>
  <c r="F26" i="50"/>
  <c r="G26" i="50"/>
  <c r="H26" i="50"/>
  <c r="I26" i="50"/>
  <c r="D27" i="50"/>
  <c r="E27" i="50"/>
  <c r="F27" i="50"/>
  <c r="G27" i="50"/>
  <c r="H27" i="50"/>
  <c r="I27" i="50"/>
  <c r="D28" i="50"/>
  <c r="E28" i="50"/>
  <c r="F28" i="50"/>
  <c r="G28" i="50"/>
  <c r="H28" i="50"/>
  <c r="I28" i="50"/>
  <c r="D29" i="50"/>
  <c r="E29" i="50"/>
  <c r="F29" i="50"/>
  <c r="G29" i="50"/>
  <c r="H29" i="50"/>
  <c r="I29" i="50"/>
  <c r="D30" i="50"/>
  <c r="E30" i="50"/>
  <c r="F30" i="50"/>
  <c r="G30" i="50"/>
  <c r="H30" i="50"/>
  <c r="I30" i="50"/>
  <c r="D31" i="50"/>
  <c r="E31" i="50"/>
  <c r="F31" i="50"/>
  <c r="G31" i="50"/>
  <c r="H31" i="50"/>
  <c r="I31" i="50"/>
  <c r="D32" i="50"/>
  <c r="E32" i="50"/>
  <c r="F32" i="50"/>
  <c r="G32" i="50"/>
  <c r="H32" i="50"/>
  <c r="I32" i="50"/>
  <c r="D33" i="50"/>
  <c r="E33" i="50"/>
  <c r="F33" i="50"/>
  <c r="G33" i="50"/>
  <c r="H33" i="50"/>
  <c r="I33" i="50"/>
  <c r="D34" i="50"/>
  <c r="E34" i="50"/>
  <c r="F34" i="50"/>
  <c r="G34" i="50"/>
  <c r="H34" i="50"/>
  <c r="I34" i="50"/>
  <c r="D35" i="50"/>
  <c r="E35" i="50"/>
  <c r="F35" i="50"/>
  <c r="G35" i="50"/>
  <c r="H35" i="50"/>
  <c r="I35" i="50"/>
  <c r="D36" i="50"/>
  <c r="E36" i="50"/>
  <c r="F36" i="50"/>
  <c r="G36" i="50"/>
  <c r="H36" i="50"/>
  <c r="I36" i="50"/>
  <c r="D37" i="50"/>
  <c r="E37" i="50"/>
  <c r="F37" i="50"/>
  <c r="G37" i="50"/>
  <c r="H37" i="50"/>
  <c r="I37" i="50"/>
  <c r="D38" i="50"/>
  <c r="E38" i="50"/>
  <c r="F38" i="50"/>
  <c r="G38" i="50"/>
  <c r="H38" i="50"/>
  <c r="I38" i="50"/>
  <c r="D39" i="50"/>
  <c r="E39" i="50"/>
  <c r="F39" i="50"/>
  <c r="G39" i="50"/>
  <c r="H39" i="50"/>
  <c r="I39" i="50"/>
  <c r="D43" i="50"/>
  <c r="E43" i="50"/>
  <c r="F37" i="15"/>
  <c r="F43" i="50"/>
  <c r="G43" i="50"/>
  <c r="H43" i="50"/>
  <c r="I43" i="50"/>
  <c r="D44" i="50"/>
  <c r="E44" i="50"/>
  <c r="F44" i="50"/>
  <c r="G44" i="50"/>
  <c r="H44" i="50"/>
  <c r="I44" i="50"/>
  <c r="D69" i="50"/>
  <c r="E69" i="50"/>
  <c r="F69" i="50"/>
  <c r="G69" i="50"/>
  <c r="H69" i="50"/>
  <c r="I69" i="50"/>
  <c r="D70" i="50"/>
  <c r="E70" i="50"/>
  <c r="F70" i="50"/>
  <c r="G70" i="50"/>
  <c r="H70" i="50"/>
  <c r="I70" i="50"/>
  <c r="D71" i="50"/>
  <c r="E71" i="50"/>
  <c r="F71" i="50"/>
  <c r="G71" i="50"/>
  <c r="H71" i="50"/>
  <c r="I71" i="50"/>
  <c r="D72" i="50"/>
  <c r="E72" i="50"/>
  <c r="F72" i="50"/>
  <c r="G72" i="50"/>
  <c r="H72" i="50"/>
  <c r="I72" i="50"/>
  <c r="D73" i="50"/>
  <c r="E73" i="50"/>
  <c r="F73" i="50"/>
  <c r="G73" i="50"/>
  <c r="H73" i="50"/>
  <c r="I73" i="50"/>
  <c r="D74" i="50"/>
  <c r="E74" i="50"/>
  <c r="F74" i="50"/>
  <c r="G74" i="50"/>
  <c r="H74" i="50"/>
  <c r="I74" i="50"/>
  <c r="D76" i="50"/>
  <c r="E76" i="50"/>
  <c r="F31" i="15"/>
  <c r="F30" i="15"/>
  <c r="F76" i="50"/>
  <c r="G76" i="50"/>
  <c r="H76" i="50"/>
  <c r="I76" i="50"/>
  <c r="C31" i="15"/>
  <c r="C30" i="15"/>
  <c r="C76" i="50"/>
  <c r="B76" i="50"/>
  <c r="B69" i="50"/>
  <c r="K78" i="15"/>
  <c r="J78" i="15"/>
  <c r="L17" i="47"/>
  <c r="L77" i="15"/>
  <c r="L67" i="15"/>
  <c r="L14" i="15"/>
  <c r="E44" i="15"/>
  <c r="E46" i="15"/>
  <c r="E48" i="15"/>
  <c r="E51" i="15"/>
  <c r="E53" i="15"/>
  <c r="E55" i="15"/>
  <c r="E84" i="15"/>
  <c r="J84" i="15"/>
  <c r="L6" i="15"/>
  <c r="H44" i="15"/>
  <c r="I44" i="15"/>
  <c r="H46" i="15"/>
  <c r="I46" i="15"/>
  <c r="H48" i="15"/>
  <c r="I48" i="15"/>
  <c r="H51" i="15"/>
  <c r="I51" i="15"/>
  <c r="H53" i="15"/>
  <c r="I53" i="15"/>
  <c r="H55" i="15"/>
  <c r="I55" i="15"/>
  <c r="I84" i="15"/>
  <c r="H84" i="15"/>
  <c r="G84" i="15"/>
  <c r="F84" i="15"/>
  <c r="D84" i="15"/>
  <c r="C84" i="15"/>
  <c r="B20" i="51"/>
  <c r="C69" i="50"/>
  <c r="C8" i="50"/>
  <c r="C16" i="50"/>
  <c r="C17" i="50"/>
  <c r="C18" i="50"/>
  <c r="C28" i="50"/>
  <c r="C29" i="50"/>
  <c r="C30" i="50"/>
  <c r="C31" i="50"/>
  <c r="C32" i="50"/>
  <c r="C33" i="50"/>
  <c r="C34" i="50"/>
  <c r="C35" i="50"/>
  <c r="C36" i="50"/>
  <c r="C37" i="50"/>
  <c r="C38" i="50"/>
  <c r="C39" i="50"/>
  <c r="C37" i="15"/>
  <c r="C43" i="50"/>
  <c r="C44" i="50"/>
  <c r="C4" i="50"/>
  <c r="C5" i="50"/>
  <c r="C6" i="50"/>
  <c r="C19" i="50"/>
  <c r="C20" i="50"/>
  <c r="C21" i="50"/>
  <c r="C22" i="50"/>
  <c r="C23" i="50"/>
  <c r="C24" i="50"/>
  <c r="C70" i="50"/>
  <c r="C71" i="50"/>
  <c r="C72" i="50"/>
  <c r="C73" i="50"/>
  <c r="C74" i="50"/>
  <c r="C26" i="50"/>
  <c r="C27" i="50"/>
  <c r="C87" i="50"/>
  <c r="F49" i="44"/>
  <c r="E49" i="44"/>
  <c r="G49" i="44"/>
  <c r="H49" i="44"/>
  <c r="I49" i="44"/>
  <c r="J49" i="44"/>
  <c r="K49" i="44"/>
  <c r="L49" i="44"/>
  <c r="M49" i="44"/>
  <c r="N49" i="44"/>
  <c r="O49" i="44"/>
  <c r="P49" i="44"/>
  <c r="Q49" i="44"/>
  <c r="R49" i="44"/>
  <c r="S49" i="44"/>
  <c r="T49" i="44"/>
  <c r="U49" i="44"/>
  <c r="V49" i="44"/>
  <c r="W49" i="44"/>
  <c r="X49" i="44"/>
  <c r="Y49" i="44"/>
  <c r="Z49" i="44"/>
  <c r="AA49" i="44"/>
  <c r="AB49" i="44"/>
  <c r="AC49" i="44"/>
  <c r="AD49" i="44"/>
  <c r="AE49" i="44"/>
  <c r="AF49" i="44"/>
  <c r="AG49" i="44"/>
  <c r="N86" i="15"/>
  <c r="N87" i="15"/>
  <c r="N94" i="15"/>
  <c r="D63" i="44"/>
  <c r="N91" i="15"/>
  <c r="N92" i="15"/>
  <c r="N93" i="15"/>
  <c r="N90" i="15"/>
  <c r="D64" i="44"/>
  <c r="D59" i="44"/>
  <c r="D62" i="44"/>
  <c r="D73" i="44"/>
  <c r="D74" i="44"/>
  <c r="O101" i="15"/>
  <c r="P101" i="15"/>
  <c r="Q101" i="15"/>
  <c r="N101" i="15"/>
  <c r="F56" i="15"/>
  <c r="C56" i="15"/>
  <c r="R46" i="15"/>
  <c r="S46" i="15"/>
  <c r="E79" i="15"/>
  <c r="E6" i="15"/>
  <c r="L78" i="15"/>
  <c r="C81" i="15"/>
  <c r="D94" i="44"/>
  <c r="H79" i="15"/>
  <c r="H6" i="15"/>
  <c r="I79" i="15"/>
  <c r="I6" i="15"/>
  <c r="F54" i="48"/>
  <c r="D96" i="15"/>
  <c r="AJ49" i="44"/>
  <c r="AJ58" i="44"/>
  <c r="AJ59" i="44"/>
  <c r="AJ73" i="44"/>
  <c r="AJ74" i="44"/>
  <c r="AJ77" i="44"/>
  <c r="AK49" i="44"/>
  <c r="AK58" i="44"/>
  <c r="AK59" i="44"/>
  <c r="AK73" i="44"/>
  <c r="AK74" i="44"/>
  <c r="AK77" i="44"/>
  <c r="AL49" i="44"/>
  <c r="AL58" i="44"/>
  <c r="AL59" i="44"/>
  <c r="AL73" i="44"/>
  <c r="AL74" i="44"/>
  <c r="AL77" i="44"/>
  <c r="AM49" i="44"/>
  <c r="AM58" i="44"/>
  <c r="AM59" i="44"/>
  <c r="AM73" i="44"/>
  <c r="AM74" i="44"/>
  <c r="AM77" i="44"/>
  <c r="AN49" i="44"/>
  <c r="AN58" i="44"/>
  <c r="AN59" i="44"/>
  <c r="AN73" i="44"/>
  <c r="AN74" i="44"/>
  <c r="AN77" i="44"/>
  <c r="AO49" i="44"/>
  <c r="AO58" i="44"/>
  <c r="AO59" i="44"/>
  <c r="AO73" i="44"/>
  <c r="AO74" i="44"/>
  <c r="AO77" i="44"/>
  <c r="AP49" i="44"/>
  <c r="AP58" i="44"/>
  <c r="AP59" i="44"/>
  <c r="AP73" i="44"/>
  <c r="AP74" i="44"/>
  <c r="AP77" i="44"/>
  <c r="AQ49" i="44"/>
  <c r="AQ58" i="44"/>
  <c r="AQ59" i="44"/>
  <c r="AQ73" i="44"/>
  <c r="AQ74" i="44"/>
  <c r="AQ77" i="44"/>
  <c r="AI49" i="44"/>
  <c r="AI58" i="44"/>
  <c r="AI59" i="44"/>
  <c r="AI73" i="44"/>
  <c r="AI74" i="44"/>
  <c r="AI77" i="44"/>
  <c r="AH49" i="44"/>
  <c r="AH58" i="44"/>
  <c r="AH59" i="44"/>
  <c r="AH73" i="44"/>
  <c r="AH74" i="44"/>
  <c r="AH77" i="44"/>
  <c r="AG58" i="44"/>
  <c r="AG59" i="44"/>
  <c r="AG73" i="44"/>
  <c r="AG74" i="44"/>
  <c r="AG77" i="44"/>
  <c r="G62" i="44"/>
  <c r="Q86" i="15"/>
  <c r="Q87" i="15"/>
  <c r="Q94" i="15"/>
  <c r="G63" i="44"/>
  <c r="Q91" i="15"/>
  <c r="Q92" i="15"/>
  <c r="Q93" i="15"/>
  <c r="Q90" i="15"/>
  <c r="G64" i="44"/>
  <c r="G58" i="44"/>
  <c r="G59" i="44"/>
  <c r="G73" i="44"/>
  <c r="G74" i="44"/>
  <c r="F62" i="44"/>
  <c r="P86" i="15"/>
  <c r="P87" i="15"/>
  <c r="P94" i="15"/>
  <c r="F63" i="44"/>
  <c r="P91" i="15"/>
  <c r="P92" i="15"/>
  <c r="P93" i="15"/>
  <c r="P90" i="15"/>
  <c r="F64" i="44"/>
  <c r="F58" i="44"/>
  <c r="F59" i="44"/>
  <c r="F73" i="44"/>
  <c r="F74" i="44"/>
  <c r="E62" i="44"/>
  <c r="O86" i="15"/>
  <c r="O87" i="15"/>
  <c r="O94" i="15"/>
  <c r="E63" i="44"/>
  <c r="O91" i="15"/>
  <c r="O92" i="15"/>
  <c r="O93" i="15"/>
  <c r="O90" i="15"/>
  <c r="E64" i="44"/>
  <c r="E58" i="44"/>
  <c r="E59" i="44"/>
  <c r="E73" i="44"/>
  <c r="E74" i="44"/>
  <c r="D75" i="44"/>
  <c r="E75" i="44"/>
  <c r="F75" i="44"/>
  <c r="G75" i="44"/>
  <c r="H58" i="44"/>
  <c r="H59" i="44"/>
  <c r="H73" i="44"/>
  <c r="H74" i="44"/>
  <c r="H75" i="44"/>
  <c r="I58" i="44"/>
  <c r="I59" i="44"/>
  <c r="I73" i="44"/>
  <c r="I74" i="44"/>
  <c r="I75" i="44"/>
  <c r="J58" i="44"/>
  <c r="J59" i="44"/>
  <c r="J73" i="44"/>
  <c r="J74" i="44"/>
  <c r="J75" i="44"/>
  <c r="K58" i="44"/>
  <c r="K59" i="44"/>
  <c r="K73" i="44"/>
  <c r="K74" i="44"/>
  <c r="K75" i="44"/>
  <c r="L58" i="44"/>
  <c r="L59" i="44"/>
  <c r="L73" i="44"/>
  <c r="L74" i="44"/>
  <c r="L75" i="44"/>
  <c r="M58" i="44"/>
  <c r="M59" i="44"/>
  <c r="M73" i="44"/>
  <c r="M74" i="44"/>
  <c r="M75" i="44"/>
  <c r="N58" i="44"/>
  <c r="N59" i="44"/>
  <c r="N73" i="44"/>
  <c r="N74" i="44"/>
  <c r="N75" i="44"/>
  <c r="O58" i="44"/>
  <c r="O59" i="44"/>
  <c r="O73" i="44"/>
  <c r="O74" i="44"/>
  <c r="O75" i="44"/>
  <c r="P58" i="44"/>
  <c r="P59" i="44"/>
  <c r="P73" i="44"/>
  <c r="P74" i="44"/>
  <c r="P75" i="44"/>
  <c r="Q58" i="44"/>
  <c r="Q59" i="44"/>
  <c r="Q73" i="44"/>
  <c r="Q74" i="44"/>
  <c r="Q75" i="44"/>
  <c r="R58" i="44"/>
  <c r="R59" i="44"/>
  <c r="R73" i="44"/>
  <c r="R74" i="44"/>
  <c r="R75" i="44"/>
  <c r="S58" i="44"/>
  <c r="S59" i="44"/>
  <c r="S73" i="44"/>
  <c r="S74" i="44"/>
  <c r="S75" i="44"/>
  <c r="T58" i="44"/>
  <c r="T59" i="44"/>
  <c r="T73" i="44"/>
  <c r="T74" i="44"/>
  <c r="T75" i="44"/>
  <c r="U58" i="44"/>
  <c r="U59" i="44"/>
  <c r="U73" i="44"/>
  <c r="U74" i="44"/>
  <c r="U75" i="44"/>
  <c r="V58" i="44"/>
  <c r="V59" i="44"/>
  <c r="V73" i="44"/>
  <c r="V74" i="44"/>
  <c r="V75" i="44"/>
  <c r="W58" i="44"/>
  <c r="W59" i="44"/>
  <c r="W73" i="44"/>
  <c r="W74" i="44"/>
  <c r="W75" i="44"/>
  <c r="X58" i="44"/>
  <c r="X59" i="44"/>
  <c r="X73" i="44"/>
  <c r="X74" i="44"/>
  <c r="X75" i="44"/>
  <c r="Y58" i="44"/>
  <c r="Y59" i="44"/>
  <c r="Y73" i="44"/>
  <c r="Y74" i="44"/>
  <c r="Y75" i="44"/>
  <c r="Z58" i="44"/>
  <c r="Z59" i="44"/>
  <c r="Z73" i="44"/>
  <c r="Z74" i="44"/>
  <c r="Z75" i="44"/>
  <c r="AA58" i="44"/>
  <c r="AA59" i="44"/>
  <c r="AA73" i="44"/>
  <c r="AA74" i="44"/>
  <c r="AA75" i="44"/>
  <c r="AB58" i="44"/>
  <c r="AB59" i="44"/>
  <c r="AB73" i="44"/>
  <c r="AB74" i="44"/>
  <c r="AB75" i="44"/>
  <c r="AC58" i="44"/>
  <c r="AC59" i="44"/>
  <c r="AC73" i="44"/>
  <c r="AC74" i="44"/>
  <c r="AC75" i="44"/>
  <c r="AD58" i="44"/>
  <c r="AD59" i="44"/>
  <c r="AD73" i="44"/>
  <c r="AD74" i="44"/>
  <c r="AD75" i="44"/>
  <c r="AE58" i="44"/>
  <c r="AE59" i="44"/>
  <c r="AE73" i="44"/>
  <c r="AE74" i="44"/>
  <c r="AE75" i="44"/>
  <c r="AF58" i="44"/>
  <c r="AF59" i="44"/>
  <c r="AF73" i="44"/>
  <c r="AF74" i="44"/>
  <c r="AF75" i="44"/>
  <c r="AG75" i="44"/>
  <c r="R50" i="15"/>
  <c r="S50" i="15"/>
  <c r="C15" i="50"/>
  <c r="C3" i="50"/>
  <c r="R55" i="15"/>
  <c r="R53" i="15"/>
  <c r="R51" i="15"/>
  <c r="R48" i="15"/>
  <c r="E65" i="44"/>
  <c r="F65" i="44"/>
  <c r="G65" i="44"/>
  <c r="D65" i="44"/>
  <c r="R96" i="15"/>
  <c r="R98" i="15"/>
  <c r="S53" i="15"/>
  <c r="S55" i="15"/>
  <c r="S51" i="15"/>
  <c r="B57" i="44"/>
  <c r="E21" i="44"/>
  <c r="F21" i="44"/>
  <c r="G21" i="44"/>
  <c r="H21" i="44"/>
  <c r="I21" i="44"/>
  <c r="J21" i="44"/>
  <c r="K21" i="44"/>
  <c r="L21" i="44"/>
  <c r="M21" i="44"/>
  <c r="N21" i="44"/>
  <c r="O21" i="44"/>
  <c r="P21" i="44"/>
  <c r="Q21" i="44"/>
  <c r="R21" i="44"/>
  <c r="S21" i="44"/>
  <c r="T21" i="44"/>
  <c r="U21" i="44"/>
  <c r="V21" i="44"/>
  <c r="W21" i="44"/>
  <c r="X21" i="44"/>
  <c r="Y21" i="44"/>
  <c r="Z21" i="44"/>
  <c r="AA21" i="44"/>
  <c r="AB21" i="44"/>
  <c r="AC21" i="44"/>
  <c r="AD21" i="44"/>
  <c r="AE21" i="44"/>
  <c r="AF21" i="44"/>
  <c r="AG21" i="44"/>
  <c r="AH21" i="44"/>
  <c r="AI21" i="44"/>
  <c r="AJ21" i="44"/>
  <c r="AK21" i="44"/>
  <c r="AL21" i="44"/>
  <c r="AM21" i="44"/>
  <c r="AN21" i="44"/>
  <c r="AO21" i="44"/>
  <c r="AP21" i="44"/>
  <c r="AQ21" i="44"/>
  <c r="S48" i="15"/>
  <c r="C59" i="44"/>
  <c r="D31" i="44"/>
  <c r="D32" i="44"/>
  <c r="E32" i="44"/>
  <c r="D33" i="44"/>
  <c r="D34" i="44"/>
  <c r="E35" i="44"/>
  <c r="E31" i="44"/>
  <c r="F32" i="44"/>
  <c r="E33" i="44"/>
  <c r="E34" i="44"/>
  <c r="G32" i="44"/>
  <c r="F33" i="44"/>
  <c r="F35" i="44"/>
  <c r="H32" i="44"/>
  <c r="G33" i="44"/>
  <c r="F34" i="44"/>
  <c r="G35" i="44"/>
  <c r="I32" i="44"/>
  <c r="H33" i="44"/>
  <c r="H34" i="44"/>
  <c r="G34" i="44"/>
  <c r="I35" i="44"/>
  <c r="H35" i="44"/>
  <c r="J32" i="44"/>
  <c r="I33" i="44"/>
  <c r="J33" i="44"/>
  <c r="J34" i="44"/>
  <c r="K32" i="44"/>
  <c r="I34" i="44"/>
  <c r="K35" i="44"/>
  <c r="J35" i="44"/>
  <c r="L32" i="44"/>
  <c r="K33" i="44"/>
  <c r="K34" i="44"/>
  <c r="L35" i="44"/>
  <c r="M32" i="44"/>
  <c r="L33" i="44"/>
  <c r="L34" i="44"/>
  <c r="M35" i="44"/>
  <c r="N32" i="44"/>
  <c r="M33" i="44"/>
  <c r="O32" i="44"/>
  <c r="N33" i="44"/>
  <c r="N34" i="44"/>
  <c r="M34" i="44"/>
  <c r="N35" i="44"/>
  <c r="O35" i="44"/>
  <c r="P32" i="44"/>
  <c r="O33" i="44"/>
  <c r="Q32" i="44"/>
  <c r="P33" i="44"/>
  <c r="P34" i="44"/>
  <c r="O34" i="44"/>
  <c r="Q35" i="44"/>
  <c r="P35" i="44"/>
  <c r="R32" i="44"/>
  <c r="Q33" i="44"/>
  <c r="R33" i="44"/>
  <c r="R34" i="44"/>
  <c r="S32" i="44"/>
  <c r="Q34" i="44"/>
  <c r="R35" i="44"/>
  <c r="S35" i="44"/>
  <c r="S33" i="44"/>
  <c r="S34" i="44"/>
  <c r="T35" i="44"/>
  <c r="T32" i="44"/>
  <c r="T33" i="44"/>
  <c r="T34" i="44"/>
  <c r="U35" i="44"/>
  <c r="U32" i="44"/>
  <c r="V32" i="44"/>
  <c r="U33" i="44"/>
  <c r="U34" i="44"/>
  <c r="V35" i="44"/>
  <c r="W32" i="44"/>
  <c r="V33" i="44"/>
  <c r="X32" i="44"/>
  <c r="W33" i="44"/>
  <c r="V34" i="44"/>
  <c r="W35" i="44"/>
  <c r="Y32" i="44"/>
  <c r="X33" i="44"/>
  <c r="X34" i="44"/>
  <c r="W34" i="44"/>
  <c r="X35" i="44"/>
  <c r="Y35" i="44"/>
  <c r="Z32" i="44"/>
  <c r="Y33" i="44"/>
  <c r="Y34" i="44"/>
  <c r="Z35" i="44"/>
  <c r="Z33" i="44"/>
  <c r="AA32" i="44"/>
  <c r="AB32" i="44"/>
  <c r="AA33" i="44"/>
  <c r="Z34" i="44"/>
  <c r="AA35" i="44"/>
  <c r="AB33" i="44"/>
  <c r="AC32" i="44"/>
  <c r="AA34" i="44"/>
  <c r="AB35" i="44"/>
  <c r="AD32" i="44"/>
  <c r="AC33" i="44"/>
  <c r="AC34" i="44"/>
  <c r="AB34" i="44"/>
  <c r="AC35" i="44"/>
  <c r="AD35" i="44"/>
  <c r="AE32" i="44"/>
  <c r="AD33" i="44"/>
  <c r="AF32" i="44"/>
  <c r="AE33" i="44"/>
  <c r="AD34" i="44"/>
  <c r="AE35" i="44"/>
  <c r="AG32" i="44"/>
  <c r="AF33" i="44"/>
  <c r="AF34" i="44"/>
  <c r="AE34" i="44"/>
  <c r="AF35" i="44"/>
  <c r="AG35" i="44"/>
  <c r="AH32" i="44"/>
  <c r="AG33" i="44"/>
  <c r="AH33" i="44"/>
  <c r="AH34" i="44"/>
  <c r="AI32" i="44"/>
  <c r="AG34" i="44"/>
  <c r="AH35" i="44"/>
  <c r="AI35" i="44"/>
  <c r="AJ32" i="44"/>
  <c r="AI33" i="44"/>
  <c r="AI34" i="44"/>
  <c r="AJ35" i="44"/>
  <c r="AJ33" i="44"/>
  <c r="AK32" i="44"/>
  <c r="AL32" i="44"/>
  <c r="AK33" i="44"/>
  <c r="AK34" i="44"/>
  <c r="AJ34" i="44"/>
  <c r="AK35" i="44"/>
  <c r="AL35" i="44"/>
  <c r="AM32" i="44"/>
  <c r="AL33" i="44"/>
  <c r="AN32" i="44"/>
  <c r="AM33" i="44"/>
  <c r="AL34" i="44"/>
  <c r="AM35" i="44"/>
  <c r="AO32" i="44"/>
  <c r="AN33" i="44"/>
  <c r="AN34" i="44"/>
  <c r="AM34" i="44"/>
  <c r="AO35" i="44"/>
  <c r="AN35" i="44"/>
  <c r="AP32" i="44"/>
  <c r="AO33" i="44"/>
  <c r="AP33" i="44"/>
  <c r="AO34" i="44"/>
  <c r="AP35" i="44"/>
  <c r="AP34" i="44"/>
  <c r="P75" i="15"/>
  <c r="Q75" i="15"/>
  <c r="O75" i="15"/>
  <c r="F15" i="15"/>
  <c r="C15" i="15"/>
  <c r="F22" i="15"/>
  <c r="C22" i="15"/>
  <c r="F13" i="15"/>
  <c r="C13" i="15"/>
  <c r="F10" i="15"/>
  <c r="C10" i="15"/>
  <c r="R88" i="15"/>
  <c r="R89" i="15"/>
  <c r="R80" i="15"/>
  <c r="R79" i="15"/>
  <c r="R78" i="15"/>
  <c r="R77" i="15"/>
  <c r="E67" i="44"/>
  <c r="F67" i="44"/>
  <c r="G67" i="44"/>
  <c r="D67" i="44"/>
  <c r="E12" i="44"/>
  <c r="F12" i="44"/>
  <c r="G12" i="44"/>
  <c r="H12" i="44"/>
  <c r="I12" i="44"/>
  <c r="J12" i="44"/>
  <c r="K12" i="44"/>
  <c r="L12" i="44"/>
  <c r="M12" i="44"/>
  <c r="N12" i="44"/>
  <c r="O12" i="44"/>
  <c r="P12" i="44"/>
  <c r="Q12" i="44"/>
  <c r="R12" i="44"/>
  <c r="S12" i="44"/>
  <c r="T12" i="44"/>
  <c r="U12" i="44"/>
  <c r="V12" i="44"/>
  <c r="W12" i="44"/>
  <c r="X12" i="44"/>
  <c r="Y12" i="44"/>
  <c r="Z12" i="44"/>
  <c r="AA12" i="44"/>
  <c r="AB12" i="44"/>
  <c r="AC12" i="44"/>
  <c r="AD12" i="44"/>
  <c r="AE12" i="44"/>
  <c r="AF12" i="44"/>
  <c r="AG12" i="44"/>
  <c r="AH12" i="44"/>
  <c r="AI12" i="44"/>
  <c r="AJ12" i="44"/>
  <c r="AK12" i="44"/>
  <c r="AL12" i="44"/>
  <c r="AM12" i="44"/>
  <c r="AN12" i="44"/>
  <c r="AO12" i="44"/>
  <c r="AP12" i="44"/>
  <c r="AQ12" i="44"/>
  <c r="F36" i="15"/>
  <c r="F41" i="15"/>
  <c r="G87" i="50"/>
  <c r="G88" i="50"/>
  <c r="F87" i="50"/>
  <c r="F58" i="15"/>
  <c r="F61" i="15"/>
  <c r="F69" i="15"/>
  <c r="F73" i="15"/>
  <c r="F74" i="15"/>
  <c r="F81" i="15"/>
  <c r="F83" i="15"/>
  <c r="F88" i="50"/>
  <c r="C36" i="15"/>
  <c r="R81" i="15"/>
  <c r="AM84" i="44"/>
  <c r="AL84" i="44"/>
  <c r="AK84" i="44"/>
  <c r="AN84" i="44"/>
  <c r="AJ84" i="44"/>
  <c r="AQ84" i="44"/>
  <c r="AI84" i="44"/>
  <c r="AP84" i="44"/>
  <c r="AH84" i="44"/>
  <c r="AO84" i="44"/>
  <c r="AB22" i="44"/>
  <c r="T22" i="44"/>
  <c r="L22" i="44"/>
  <c r="AQ22" i="44"/>
  <c r="AI22" i="44"/>
  <c r="AA22" i="44"/>
  <c r="S22" i="44"/>
  <c r="K22" i="44"/>
  <c r="AP22" i="44"/>
  <c r="AH22" i="44"/>
  <c r="Z22" i="44"/>
  <c r="R22" i="44"/>
  <c r="J22" i="44"/>
  <c r="AO22" i="44"/>
  <c r="AG22" i="44"/>
  <c r="Y22" i="44"/>
  <c r="Q22" i="44"/>
  <c r="I22" i="44"/>
  <c r="D22" i="44"/>
  <c r="AN22" i="44"/>
  <c r="AF22" i="44"/>
  <c r="X22" i="44"/>
  <c r="P22" i="44"/>
  <c r="H22" i="44"/>
  <c r="AJ22" i="44"/>
  <c r="AM22" i="44"/>
  <c r="AE22" i="44"/>
  <c r="W22" i="44"/>
  <c r="O22" i="44"/>
  <c r="G22" i="44"/>
  <c r="AL22" i="44"/>
  <c r="AD22" i="44"/>
  <c r="V22" i="44"/>
  <c r="N22" i="44"/>
  <c r="F22" i="44"/>
  <c r="AK22" i="44"/>
  <c r="AC22" i="44"/>
  <c r="U22" i="44"/>
  <c r="M22" i="44"/>
  <c r="E22" i="44"/>
  <c r="C41" i="15"/>
  <c r="C58" i="15"/>
  <c r="C61" i="15"/>
  <c r="C69" i="15"/>
  <c r="C73" i="15"/>
  <c r="C74" i="15"/>
  <c r="C83" i="15"/>
  <c r="C88" i="50"/>
  <c r="D87" i="50"/>
  <c r="D88" i="50"/>
  <c r="D86" i="44"/>
  <c r="R93" i="15"/>
  <c r="D75" i="15"/>
  <c r="R7" i="15"/>
  <c r="R8" i="15"/>
  <c r="R9" i="15"/>
  <c r="R12" i="15"/>
  <c r="R13" i="15"/>
  <c r="R16" i="15"/>
  <c r="R17" i="15"/>
  <c r="R18" i="15"/>
  <c r="R24" i="15"/>
  <c r="R25" i="15"/>
  <c r="R26" i="15"/>
  <c r="R27" i="15"/>
  <c r="R28" i="15"/>
  <c r="R29" i="15"/>
  <c r="R32" i="15"/>
  <c r="R33" i="15"/>
  <c r="R34" i="15"/>
  <c r="R35" i="15"/>
  <c r="R49" i="15"/>
  <c r="R52" i="15"/>
  <c r="R54" i="15"/>
  <c r="R62" i="15"/>
  <c r="R63" i="15"/>
  <c r="R64" i="15"/>
  <c r="R65" i="15"/>
  <c r="R66" i="15"/>
  <c r="R67" i="15"/>
  <c r="R68" i="15"/>
  <c r="R6" i="15"/>
  <c r="F75" i="15"/>
  <c r="G75" i="15"/>
  <c r="C75" i="15"/>
  <c r="S42" i="15"/>
  <c r="B55" i="44"/>
  <c r="C55" i="44"/>
  <c r="B56" i="44"/>
  <c r="C56" i="44"/>
  <c r="C58" i="44"/>
  <c r="C86" i="44"/>
  <c r="B52" i="44"/>
  <c r="C52" i="44"/>
  <c r="B53" i="44"/>
  <c r="C53" i="44"/>
  <c r="B54" i="44"/>
  <c r="C54" i="44"/>
  <c r="B43" i="44"/>
  <c r="B44" i="44"/>
  <c r="B45" i="44"/>
  <c r="C45" i="44"/>
  <c r="B46" i="44"/>
  <c r="C46" i="44"/>
  <c r="B47" i="44"/>
  <c r="C47" i="44"/>
  <c r="B48" i="44"/>
  <c r="C48" i="44"/>
  <c r="C49" i="44"/>
  <c r="C51" i="44"/>
  <c r="F12" i="45"/>
  <c r="F13" i="45"/>
  <c r="F14" i="45"/>
  <c r="F16" i="45"/>
  <c r="F2" i="45"/>
  <c r="F3" i="45"/>
  <c r="F4" i="45"/>
  <c r="F5" i="45"/>
  <c r="F6" i="45"/>
  <c r="F7" i="45"/>
  <c r="F8" i="45"/>
  <c r="F9" i="45"/>
  <c r="F10" i="45"/>
  <c r="F11" i="45"/>
  <c r="F15" i="45"/>
  <c r="F17" i="45"/>
  <c r="F18" i="45"/>
  <c r="F19" i="45"/>
  <c r="F20" i="45"/>
  <c r="F21" i="45"/>
  <c r="F22" i="45"/>
  <c r="F23" i="45"/>
  <c r="F24" i="45"/>
  <c r="F25" i="45"/>
  <c r="F26" i="45"/>
  <c r="F27" i="45"/>
  <c r="F28" i="45"/>
  <c r="F29" i="45"/>
  <c r="F30" i="45"/>
  <c r="F31" i="45"/>
  <c r="B51" i="44"/>
  <c r="B42" i="44"/>
  <c r="R31" i="15"/>
  <c r="R30" i="15"/>
  <c r="R61" i="15"/>
  <c r="R15" i="15"/>
  <c r="R10" i="15"/>
  <c r="R23" i="15"/>
  <c r="R22" i="15"/>
  <c r="S80" i="15"/>
  <c r="H75" i="15"/>
  <c r="K19" i="47"/>
  <c r="L19" i="47"/>
  <c r="E75" i="15"/>
  <c r="R39" i="15"/>
  <c r="S39" i="15"/>
  <c r="S34" i="15"/>
  <c r="S35" i="15"/>
  <c r="S77" i="15"/>
  <c r="S33" i="15"/>
  <c r="S68" i="15"/>
  <c r="F32" i="45"/>
  <c r="S61" i="15"/>
  <c r="S64" i="15"/>
  <c r="S65" i="15"/>
  <c r="S66" i="15"/>
  <c r="S62" i="15"/>
  <c r="H87" i="50"/>
  <c r="H88" i="50"/>
  <c r="S26" i="15"/>
  <c r="S27" i="15"/>
  <c r="S25" i="15"/>
  <c r="S24" i="15"/>
  <c r="S67" i="15"/>
  <c r="R40" i="15"/>
  <c r="S40" i="15"/>
  <c r="S29" i="15"/>
  <c r="S28" i="15"/>
  <c r="S17" i="15"/>
  <c r="S8" i="15"/>
  <c r="S9" i="15"/>
  <c r="S49" i="15"/>
  <c r="S54" i="15"/>
  <c r="S52" i="15"/>
  <c r="S22" i="15"/>
  <c r="S30" i="15"/>
  <c r="AQ86" i="44"/>
  <c r="AN86" i="44"/>
  <c r="AM86" i="44"/>
  <c r="X77" i="44"/>
  <c r="L77" i="44"/>
  <c r="M77" i="44"/>
  <c r="T77" i="44"/>
  <c r="I77" i="44"/>
  <c r="R77" i="44"/>
  <c r="V77" i="44"/>
  <c r="AB77" i="44"/>
  <c r="Z77" i="44"/>
  <c r="AD77" i="44"/>
  <c r="AF77" i="44"/>
  <c r="S79" i="15"/>
  <c r="S23" i="15"/>
  <c r="S78" i="15"/>
  <c r="R45" i="15"/>
  <c r="S45" i="15"/>
  <c r="I75" i="15"/>
  <c r="S7" i="15"/>
  <c r="S18" i="15"/>
  <c r="S12" i="15"/>
  <c r="R38" i="15"/>
  <c r="R60" i="15"/>
  <c r="S60" i="15"/>
  <c r="R19" i="15"/>
  <c r="S19" i="15"/>
  <c r="R47" i="15"/>
  <c r="S47" i="15"/>
  <c r="R72" i="15"/>
  <c r="S72" i="15"/>
  <c r="R71" i="15"/>
  <c r="K77" i="44"/>
  <c r="AA77" i="44"/>
  <c r="Q77" i="44"/>
  <c r="AE77" i="44"/>
  <c r="H77" i="44"/>
  <c r="S77" i="44"/>
  <c r="U77" i="44"/>
  <c r="W77" i="44"/>
  <c r="R44" i="15"/>
  <c r="S44" i="15"/>
  <c r="AC77" i="44"/>
  <c r="P77" i="44"/>
  <c r="O77" i="44"/>
  <c r="N77" i="44"/>
  <c r="Y77" i="44"/>
  <c r="J77" i="44"/>
  <c r="C29" i="45"/>
  <c r="C21" i="45"/>
  <c r="C13" i="45"/>
  <c r="C5" i="45"/>
  <c r="C28" i="45"/>
  <c r="C20" i="45"/>
  <c r="C12" i="45"/>
  <c r="C4" i="45"/>
  <c r="C22" i="45"/>
  <c r="C10" i="45"/>
  <c r="C31" i="45"/>
  <c r="C19" i="45"/>
  <c r="C9" i="45"/>
  <c r="C27" i="45"/>
  <c r="C17" i="45"/>
  <c r="C7" i="45"/>
  <c r="C24" i="45"/>
  <c r="C6" i="45"/>
  <c r="C23" i="45"/>
  <c r="C3" i="45"/>
  <c r="C8" i="45"/>
  <c r="C18" i="45"/>
  <c r="C16" i="45"/>
  <c r="C25" i="45"/>
  <c r="C2" i="45"/>
  <c r="C15" i="45"/>
  <c r="C30" i="45"/>
  <c r="C14" i="45"/>
  <c r="C26" i="45"/>
  <c r="C11" i="45"/>
  <c r="S63" i="15"/>
  <c r="E87" i="50"/>
  <c r="E88" i="50"/>
  <c r="S32" i="15"/>
  <c r="S10" i="15"/>
  <c r="C32" i="45"/>
  <c r="S38" i="15"/>
  <c r="R37" i="15"/>
  <c r="R36" i="15"/>
  <c r="S71" i="15"/>
  <c r="R73" i="15"/>
  <c r="S73" i="15"/>
  <c r="S16" i="15"/>
  <c r="S15" i="15"/>
  <c r="F86" i="44"/>
  <c r="G86" i="44"/>
  <c r="E86" i="44"/>
  <c r="Y86" i="44"/>
  <c r="U86" i="44"/>
  <c r="AE86" i="44"/>
  <c r="AF86" i="44"/>
  <c r="AJ86" i="44"/>
  <c r="AI86" i="44"/>
  <c r="S86" i="44"/>
  <c r="Q86" i="44"/>
  <c r="AL86" i="44"/>
  <c r="AD86" i="44"/>
  <c r="T86" i="44"/>
  <c r="X86" i="44"/>
  <c r="H86" i="44"/>
  <c r="AB86" i="44"/>
  <c r="I86" i="44"/>
  <c r="P86" i="44"/>
  <c r="AC86" i="44"/>
  <c r="V86" i="44"/>
  <c r="AG86" i="44"/>
  <c r="Z86" i="44"/>
  <c r="R86" i="44"/>
  <c r="J86" i="44"/>
  <c r="N86" i="44"/>
  <c r="AP86" i="44"/>
  <c r="AK86" i="44"/>
  <c r="AH86" i="44"/>
  <c r="AO86" i="44"/>
  <c r="L86" i="44"/>
  <c r="O86" i="44"/>
  <c r="W86" i="44"/>
  <c r="AA86" i="44"/>
  <c r="K86" i="44"/>
  <c r="M86" i="44"/>
  <c r="S31" i="15"/>
  <c r="S81" i="15"/>
  <c r="S6" i="15"/>
  <c r="R20" i="15"/>
  <c r="S20" i="15"/>
  <c r="S13" i="15"/>
  <c r="S36" i="15"/>
  <c r="S37" i="15"/>
  <c r="C87" i="15"/>
  <c r="I87" i="50"/>
  <c r="I88" i="50"/>
  <c r="R21" i="15"/>
  <c r="S21" i="15"/>
  <c r="R43" i="15"/>
  <c r="S43" i="15"/>
  <c r="R56" i="15"/>
  <c r="S56" i="15"/>
  <c r="N75" i="15"/>
  <c r="R41" i="15"/>
  <c r="S41" i="15"/>
  <c r="R59" i="15"/>
  <c r="S59" i="15"/>
  <c r="R58" i="15"/>
  <c r="R75" i="15"/>
  <c r="S75" i="15"/>
  <c r="O85" i="15"/>
  <c r="Q85" i="15"/>
  <c r="P85" i="15"/>
  <c r="AH85" i="44"/>
  <c r="AP85" i="44"/>
  <c r="AI85" i="44"/>
  <c r="AQ85" i="44"/>
  <c r="AJ85" i="44"/>
  <c r="AK85" i="44"/>
  <c r="AL85" i="44"/>
  <c r="AM85" i="44"/>
  <c r="AN85" i="44"/>
  <c r="AO85" i="44"/>
  <c r="R69" i="15"/>
  <c r="S58" i="15"/>
  <c r="N85" i="15"/>
  <c r="R85" i="15"/>
  <c r="R74" i="15"/>
  <c r="S69" i="15"/>
  <c r="R87" i="15"/>
  <c r="R86" i="15"/>
  <c r="R83" i="15"/>
  <c r="S83" i="15"/>
  <c r="S74" i="15"/>
  <c r="D66" i="44"/>
  <c r="G66" i="44"/>
  <c r="F66" i="44"/>
  <c r="E66" i="44"/>
  <c r="N99" i="15"/>
  <c r="R92" i="15"/>
  <c r="R94" i="15"/>
  <c r="S94" i="15"/>
  <c r="R97" i="15"/>
  <c r="R91" i="15"/>
  <c r="E68" i="44"/>
  <c r="R90" i="15"/>
  <c r="D68" i="44"/>
  <c r="G68" i="44"/>
  <c r="F77" i="44"/>
  <c r="F68" i="44"/>
  <c r="R95" i="15"/>
  <c r="O99" i="15"/>
  <c r="Q99" i="15"/>
  <c r="G77" i="44"/>
  <c r="P99" i="15"/>
  <c r="D77" i="44"/>
  <c r="R99" i="15"/>
  <c r="E77" i="44"/>
  <c r="F31" i="44"/>
  <c r="G31" i="44"/>
  <c r="H31" i="44"/>
  <c r="I31" i="44"/>
  <c r="J31" i="44"/>
  <c r="K31" i="44"/>
  <c r="L31" i="44"/>
  <c r="M31" i="44"/>
  <c r="N31" i="44"/>
  <c r="O31" i="44"/>
  <c r="P31" i="44"/>
  <c r="Q31" i="44"/>
  <c r="R31" i="44"/>
  <c r="S31" i="44"/>
  <c r="T31" i="44"/>
  <c r="U31" i="44"/>
  <c r="V31" i="44"/>
  <c r="W31" i="44"/>
  <c r="X31" i="44"/>
  <c r="Y31" i="44"/>
  <c r="Z31" i="44"/>
  <c r="AA31" i="44"/>
  <c r="AB31" i="44"/>
  <c r="AC31" i="44"/>
  <c r="AD31" i="44"/>
  <c r="AE31" i="44"/>
  <c r="AF31" i="44"/>
  <c r="AG31" i="44"/>
  <c r="AH31" i="44"/>
  <c r="AI31" i="44"/>
  <c r="AJ31" i="44"/>
  <c r="AK31" i="44"/>
  <c r="AL31" i="44"/>
  <c r="AM31" i="44"/>
  <c r="AN31" i="44"/>
  <c r="AO31" i="44"/>
  <c r="AP31" i="44"/>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00000000-0015-0000-FFFF-FFFF00000000}" keepAlive="1" name="Query - Table1" description="Connection to the 'Table1' query in the workbook." type="5" refreshedVersion="8" background="1" saveData="1">
    <dbPr connection="Provider=Microsoft.Mashup.OleDb.1;Data Source=$Workbook$;Location=Table1;Extended Properties=&quot;&quot;" command="SELECT * FROM [Table1]"/>
  </connection>
</connections>
</file>

<file path=xl/sharedStrings.xml><?xml version="1.0" encoding="utf-8"?>
<sst xmlns="http://schemas.openxmlformats.org/spreadsheetml/2006/main" count="1058" uniqueCount="664">
  <si>
    <t>TOTAL</t>
  </si>
  <si>
    <t>Nr. crt</t>
  </si>
  <si>
    <t>Denumirea capitolelor şi subcapitolelor</t>
  </si>
  <si>
    <t>Cheltuieli eligibile</t>
  </si>
  <si>
    <t>Cheltuieli neeligibile</t>
  </si>
  <si>
    <t>Amenajarea terenului</t>
  </si>
  <si>
    <t>TOTAL CAPITOL 1</t>
  </si>
  <si>
    <t>2.1</t>
  </si>
  <si>
    <t> TOTAL CAPITOL 2</t>
  </si>
  <si>
    <t>TOTAL CAPITOL 4</t>
  </si>
  <si>
    <t>III</t>
  </si>
  <si>
    <t>SURSE DE FINANŢARE</t>
  </si>
  <si>
    <t>I</t>
  </si>
  <si>
    <t>Valoarea totală a cererii de finantare, din care :</t>
  </si>
  <si>
    <t xml:space="preserve">Valoarea totala eligibilă </t>
  </si>
  <si>
    <t>II</t>
  </si>
  <si>
    <t>Contribuţia proprie, din care :</t>
  </si>
  <si>
    <t xml:space="preserve">Contribuţia solicitantului la cheltuieli eligibile </t>
  </si>
  <si>
    <t>ASISTENŢĂ FINANCIARĂ NERAMBURSABILĂ SOLICITATĂ</t>
  </si>
  <si>
    <t>Implementare</t>
  </si>
  <si>
    <t>TOTAL CAPITOL 5</t>
  </si>
  <si>
    <t>TOTAL CAPITOL 6</t>
  </si>
  <si>
    <t>CAP. 1</t>
  </si>
  <si>
    <t>CAP. 2</t>
  </si>
  <si>
    <t>CAP. 3</t>
  </si>
  <si>
    <t>Cheltuieli pentru investiţia de bază</t>
  </si>
  <si>
    <t>CAP. 5</t>
  </si>
  <si>
    <t>Alte cheltuieli</t>
  </si>
  <si>
    <t>CAP. 6</t>
  </si>
  <si>
    <t>Valoare (lei)</t>
  </si>
  <si>
    <t>Total eligibil</t>
  </si>
  <si>
    <t>Total neeligibil</t>
  </si>
  <si>
    <t>Nr crt</t>
  </si>
  <si>
    <t>I.a.</t>
  </si>
  <si>
    <t>I.b.</t>
  </si>
  <si>
    <t>II.a.</t>
  </si>
  <si>
    <t>II.b.</t>
  </si>
  <si>
    <t>Contribuţia solicitantului la cheltuieli neeligibile, inclusiv TVA aferenta</t>
  </si>
  <si>
    <t>Valoarea totala neeligibilă, inclusiv TVA aferenta</t>
  </si>
  <si>
    <t>Cheltuieli eligibile, fără TVA</t>
  </si>
  <si>
    <t>Cheltuieli neeligibile, fără TVA</t>
  </si>
  <si>
    <t>TVA aferentă cheltuielilor neeligibile, și TVA recuperabilă aferentă cheltuielilor eligibile</t>
  </si>
  <si>
    <t>1</t>
  </si>
  <si>
    <t>Amenajări pentru protecţia mediului şi aducerea terenului la starea iniţială</t>
  </si>
  <si>
    <t>Consultanţă</t>
  </si>
  <si>
    <t>Alte studii specifice</t>
  </si>
  <si>
    <t>Dirigenţie de şantier</t>
  </si>
  <si>
    <t>1.1.</t>
  </si>
  <si>
    <t>4.2.</t>
  </si>
  <si>
    <t>1.4.</t>
  </si>
  <si>
    <t xml:space="preserve">6.2. </t>
  </si>
  <si>
    <t>Perioada de realizare a activitatilor dupa semnarea contractului de finantare (luni)</t>
  </si>
  <si>
    <t>Categorie MySmis</t>
  </si>
  <si>
    <t>Subcategorie MySmis</t>
  </si>
  <si>
    <t>Servicii de evaluare, efectuate de un expert ANEVAR, în vederea stabilirii valorii terenurilor achiziționate</t>
  </si>
  <si>
    <t>Raport privind impactul asupra mediului</t>
  </si>
  <si>
    <t>4.1.</t>
  </si>
  <si>
    <t>6.1.</t>
  </si>
  <si>
    <t>3.1.1.</t>
  </si>
  <si>
    <t>3.3.</t>
  </si>
  <si>
    <t>3.4.</t>
  </si>
  <si>
    <t>3.5.</t>
  </si>
  <si>
    <t>4.4.</t>
  </si>
  <si>
    <t> TOTAL CAPITOL 3</t>
  </si>
  <si>
    <t>TOTAL CAPITOL 7</t>
  </si>
  <si>
    <t>CAP. 7</t>
  </si>
  <si>
    <t>7.1.</t>
  </si>
  <si>
    <t xml:space="preserve">Venituri din subventii pentru investitii </t>
  </si>
  <si>
    <t>Venituri din alocatii bugetare pentru intretinerea curenta (funcționarea și întreținerea curentă)</t>
  </si>
  <si>
    <t>Venituri din alocatii bugetare pentru reparatii capitale</t>
  </si>
  <si>
    <t>Alte cheltuieli operationale</t>
  </si>
  <si>
    <t>implementare si operare</t>
  </si>
  <si>
    <t>TOTAL INTRARI DE LICHIDITATI DIN ACTIVITATEA DE FINANTARE</t>
  </si>
  <si>
    <t>TOTAL CHELTUIELI ELIGIBILE</t>
  </si>
  <si>
    <t>TOTAL CHELTUIELI NE-ELIGIBILE</t>
  </si>
  <si>
    <t>PROIECTII FINANCIARE FARA INVESTITIE</t>
  </si>
  <si>
    <t>PROIECTII FINANCIARE CU INVESTITIE</t>
  </si>
  <si>
    <t>Categorie Solicitant</t>
  </si>
  <si>
    <t>Valoare totală ELIGIBILA aferenta categoriei de solicitanti</t>
  </si>
  <si>
    <t>Total eligibil cerere de finantare</t>
  </si>
  <si>
    <t>Valoare de inventar (lei)</t>
  </si>
  <si>
    <t>Cheltuieli cu inlocuirile echipamentelor cu durata scurta de viata</t>
  </si>
  <si>
    <t>Activ</t>
  </si>
  <si>
    <t>Pondere (%)</t>
  </si>
  <si>
    <t>Durata de viata (ani)</t>
  </si>
  <si>
    <t>Durata de viata medie (ani)</t>
  </si>
  <si>
    <t>Amortizarea anuala (lei/an)</t>
  </si>
  <si>
    <t>[completați cu denumirea activului]</t>
  </si>
  <si>
    <t>AN 1</t>
  </si>
  <si>
    <t>AN 2</t>
  </si>
  <si>
    <t>AN 3</t>
  </si>
  <si>
    <t>AN 4</t>
  </si>
  <si>
    <t>AN 5</t>
  </si>
  <si>
    <t>AN 6</t>
  </si>
  <si>
    <t>AN 7</t>
  </si>
  <si>
    <t>AN 8</t>
  </si>
  <si>
    <t>AN 9</t>
  </si>
  <si>
    <t>AN 10</t>
  </si>
  <si>
    <t>AN 11</t>
  </si>
  <si>
    <t>AN 12</t>
  </si>
  <si>
    <t>AN 13</t>
  </si>
  <si>
    <t>AN 14</t>
  </si>
  <si>
    <t>AN 15</t>
  </si>
  <si>
    <t>AN 16</t>
  </si>
  <si>
    <t>AN 17</t>
  </si>
  <si>
    <t>AN 18</t>
  </si>
  <si>
    <t>AN 19</t>
  </si>
  <si>
    <t>AN 20</t>
  </si>
  <si>
    <t>Venituri din operare incrementale</t>
  </si>
  <si>
    <t>Cheltuieli din operare incrementale</t>
  </si>
  <si>
    <t>Surse proprii</t>
  </si>
  <si>
    <t>Profitul din exploatare</t>
  </si>
  <si>
    <t>Flux de numerar net din activitatea financiara si de investitie</t>
  </si>
  <si>
    <t>FLUX DE NUMERAR NET ANUAL</t>
  </si>
  <si>
    <t>FLUX DE NUMERAR NET CUMULAT</t>
  </si>
  <si>
    <t>Veniturile incrementale actualizate</t>
  </si>
  <si>
    <t>Cheltuielile incrementale actualizate</t>
  </si>
  <si>
    <t>PROFITUL ACTUALIZAT</t>
  </si>
  <si>
    <t xml:space="preserve">Costurile de investitie actualizate </t>
  </si>
  <si>
    <t>CHELTUIELILE ELIGIBILE la care se aplica procentele de finantare</t>
  </si>
  <si>
    <t>RATA NECESARULUI DE FINANTARE</t>
  </si>
  <si>
    <t>AN 21</t>
  </si>
  <si>
    <t>AN 22</t>
  </si>
  <si>
    <t>AN 23</t>
  </si>
  <si>
    <t>AN 24</t>
  </si>
  <si>
    <t>AN 25</t>
  </si>
  <si>
    <t>II.c.</t>
  </si>
  <si>
    <t>Rata de co-finantare solicitat</t>
  </si>
  <si>
    <t>Tip Solicitant</t>
  </si>
  <si>
    <t>4.6.</t>
  </si>
  <si>
    <t>3.5.1.</t>
  </si>
  <si>
    <t>3.5.2.</t>
  </si>
  <si>
    <t>3.5.3.</t>
  </si>
  <si>
    <t>3.5.4.</t>
  </si>
  <si>
    <t>3.5.5.</t>
  </si>
  <si>
    <t>3.6.</t>
  </si>
  <si>
    <t>3.7.</t>
  </si>
  <si>
    <t>3.7.2.</t>
  </si>
  <si>
    <t>3.8.1.1.</t>
  </si>
  <si>
    <t>3.8.1.2</t>
  </si>
  <si>
    <t>3.8.2.</t>
  </si>
  <si>
    <t>4.3.</t>
  </si>
  <si>
    <t>4.5.</t>
  </si>
  <si>
    <t>AN 26</t>
  </si>
  <si>
    <t>AN 27</t>
  </si>
  <si>
    <t>AN 28</t>
  </si>
  <si>
    <t>AN 29</t>
  </si>
  <si>
    <t>AN 30</t>
  </si>
  <si>
    <t>AN 31</t>
  </si>
  <si>
    <t>AN 32</t>
  </si>
  <si>
    <t>AN 33</t>
  </si>
  <si>
    <t>AN 34</t>
  </si>
  <si>
    <t>AN 35</t>
  </si>
  <si>
    <t>AN 36</t>
  </si>
  <si>
    <t>AN 37</t>
  </si>
  <si>
    <t>AN 38</t>
  </si>
  <si>
    <t>AN 39</t>
  </si>
  <si>
    <t>3.5.6.</t>
  </si>
  <si>
    <t xml:space="preserve">Pregătirea personalului de exploatare     </t>
  </si>
  <si>
    <t xml:space="preserve">Probe tehnologice şi teste                </t>
  </si>
  <si>
    <t>7.2.</t>
  </si>
  <si>
    <t>7.3.</t>
  </si>
  <si>
    <t>BUGETUL CERERII DE FINANTARE</t>
  </si>
  <si>
    <t>TVA nerecuperabilă,aferentă cheltuielilor eligibile</t>
  </si>
  <si>
    <t xml:space="preserve">1.2. </t>
  </si>
  <si>
    <t>3.2.</t>
  </si>
  <si>
    <t>7.4.</t>
  </si>
  <si>
    <t xml:space="preserve">1.3. </t>
  </si>
  <si>
    <t>Cheltuieli pentru relocare/protecția utilităților</t>
  </si>
  <si>
    <t>PLANUL DE FINANTARE - LEI CU TVA</t>
  </si>
  <si>
    <t xml:space="preserve">TOTAL </t>
  </si>
  <si>
    <t xml:space="preserve">3.1. </t>
  </si>
  <si>
    <t>Studii de teren</t>
  </si>
  <si>
    <t xml:space="preserve">Studii </t>
  </si>
  <si>
    <t>3.1.2</t>
  </si>
  <si>
    <t>3.1.3</t>
  </si>
  <si>
    <t xml:space="preserve">Documentații suport și cheltuieli pentru obţinerea de  avize, acorduri şi autorizaţii </t>
  </si>
  <si>
    <t xml:space="preserve">Expertizare tehnică </t>
  </si>
  <si>
    <t xml:space="preserve">Proiectare </t>
  </si>
  <si>
    <t xml:space="preserve">Temă de proiectare                 </t>
  </si>
  <si>
    <t>Studiu de prefezabilitate</t>
  </si>
  <si>
    <t xml:space="preserve">Studiu de fezabilitate/documentaţie de avizare a lucrărilor de intervenţii şi deviz general                             </t>
  </si>
  <si>
    <t>Documentaţiile tehnice necesare în vederea obţinerii avizelor/acordurilor/   autorizaţiilor</t>
  </si>
  <si>
    <t>Verificarea tehnică de calitate a  proiectului tehnic şi a detaliilor de     execuţie</t>
  </si>
  <si>
    <t xml:space="preserve">Proiect tehnic şi detalii de  execuţie     </t>
  </si>
  <si>
    <t xml:space="preserve">Organizarea procedurilor de achiziţie     </t>
  </si>
  <si>
    <t>3.7.1.</t>
  </si>
  <si>
    <t>Managementul de proiect pentru obiectivul de investiţii</t>
  </si>
  <si>
    <t xml:space="preserve">Servicii de consultanță la elaborarea cererii de finanțare </t>
  </si>
  <si>
    <t xml:space="preserve"> 3.7.1.1 </t>
  </si>
  <si>
    <t xml:space="preserve">Servicii de consultanță în domeniul managementului de proiect </t>
  </si>
  <si>
    <t xml:space="preserve"> 3.7.1.2 </t>
  </si>
  <si>
    <t>Auditul financiar</t>
  </si>
  <si>
    <t>3.8</t>
  </si>
  <si>
    <t>Asistență tehnică</t>
  </si>
  <si>
    <t>3.8.1.</t>
  </si>
  <si>
    <t xml:space="preserve">Asistenţă tehnică din partea proiectantului </t>
  </si>
  <si>
    <t xml:space="preserve"> pe perioada de execuţie a lucrărilor </t>
  </si>
  <si>
    <t xml:space="preserve"> pentru participarea proiectantului la fazele incluse în programul de control al lucrărilor de execuţie, avizat de către Inspectoratul de Stat în Construcţii </t>
  </si>
  <si>
    <t>CAP. 4</t>
  </si>
  <si>
    <t>5.1</t>
  </si>
  <si>
    <t xml:space="preserve">Organizare de şantier </t>
  </si>
  <si>
    <t>5.1.1.  Lucrări de construcţii şi instalaţii aferente organizării de şantier</t>
  </si>
  <si>
    <t>5.1.2. Cheltuieli conexe organizării şantierului</t>
  </si>
  <si>
    <t>5.2</t>
  </si>
  <si>
    <t xml:space="preserve">Comisioane, cote, taxe, costul creditului </t>
  </si>
  <si>
    <t>5.2.1. Comisioanele şi dobânzile aferente creditului băncii finanţatoare</t>
  </si>
  <si>
    <t>5.2.2. Cota aferentă ISC pentru controlul calităţii lucrărilor de construcţii</t>
  </si>
  <si>
    <t>5.2.3. Cota aferentă ISC pentru controlul statului în amenajarea teritoriului, urbanism şi pentru autorizarea lucrărilor de construcţii</t>
  </si>
  <si>
    <t xml:space="preserve">5.2.4. Cota aferentă Casei Sociale a Constructorilor - CSC </t>
  </si>
  <si>
    <t xml:space="preserve">5.2.5. Taxe pentru acorduri, avize conforme şi autorizaţia de construire/desfiinţare </t>
  </si>
  <si>
    <t>5.3</t>
  </si>
  <si>
    <t>5.4</t>
  </si>
  <si>
    <t xml:space="preserve">Cheltuieli pentru informare și publicitate </t>
  </si>
  <si>
    <t>Cheltuieli pentru probe tehnologice şi teste</t>
  </si>
  <si>
    <t>din care:   C + M (1.2 + 1.3 +1.4 + 2 + 4.1 + 4.2 + 5.1.1)</t>
  </si>
  <si>
    <t xml:space="preserve">TOTAL DEVIZ GENERAL                                  </t>
  </si>
  <si>
    <t>Activități de cooperare interregionale, transfrontaliere și transnaționale</t>
  </si>
  <si>
    <t>3.7.1.3.</t>
  </si>
  <si>
    <t>TOTAL BUGET PROIECT</t>
  </si>
  <si>
    <t>TOTAL % CHELTUIELI ELIGIBILE</t>
  </si>
  <si>
    <t>Restul datelor sunt fie predefinite, fie generate automat. A nu se modifica formulele de calcul - acestea sunt calculate automat in urma introducerii datelor de intrare</t>
  </si>
  <si>
    <t>Au fost prevazute formule de verificare a unor corelatii. Daca corelatia se verifica, mesajul  este "OK", iar in situatia in care formula identifica o necorelare, mesajul este ”ERROR”</t>
  </si>
  <si>
    <t>Au fost prevazute formule de verificare a pragurilor maxim eligibile. Daca pragul maxim acceptat este depășit, mesajul  este "Atenție prag!"</t>
  </si>
  <si>
    <t xml:space="preserve">Cheltuieli privind obtinerea terenului în limita maxima de </t>
  </si>
  <si>
    <t xml:space="preserve">Cheltuieli pentru proiectare și asistență tehnică în limita maxima de </t>
  </si>
  <si>
    <t xml:space="preserve">Cheltuieli diverse și neprevăzute in limita maxima de </t>
  </si>
  <si>
    <t>din valoarea totală eligibilă a proiectului</t>
  </si>
  <si>
    <t>Costuri simplificate sub formă de rată forfetară</t>
  </si>
  <si>
    <t>Instructiuni de completare:</t>
  </si>
  <si>
    <t>Categorii de costuri eligibile care se încadrează în această rată forfetară:</t>
  </si>
  <si>
    <t>Foaia de lucru Buget_cerere, se va corela cu documentatia tehnico-economica</t>
  </si>
  <si>
    <r>
      <t xml:space="preserve">Datele se introduc </t>
    </r>
    <r>
      <rPr>
        <u/>
        <sz val="9.5"/>
        <color indexed="8"/>
        <rFont val="Calibri"/>
        <family val="2"/>
        <scheme val="minor"/>
      </rPr>
      <t>numai</t>
    </r>
    <r>
      <rPr>
        <sz val="9.5"/>
        <color indexed="8"/>
        <rFont val="Calibri"/>
        <family val="2"/>
        <scheme val="minor"/>
      </rPr>
      <t xml:space="preserve"> in celulele marcate cu gri;  datele se introduc in LEI.</t>
    </r>
  </si>
  <si>
    <t>Costul cu pregătirea cererii de finanțare;</t>
  </si>
  <si>
    <t>Costul cu managementul proiectului în implementare, inclusiv organizarea procedurilor de achizitie publică;</t>
  </si>
  <si>
    <t>Foaia de lucru Buget-cerere</t>
  </si>
  <si>
    <t>Se vor introduce  veniturile si cheltuielile de operare a infrastructurii. Nu se vor include toate veniturile si cheltuielile solicitantului, ci doar cele din activitatea corespunzătoare proiectului de investiții.</t>
  </si>
  <si>
    <t>Venituri din cotizatii/donatii/sponsorizari</t>
  </si>
  <si>
    <t>Cheltuieli cu materiile prime,  materialele consumabile, materiale</t>
  </si>
  <si>
    <t>Cheltuieli privind utilitatile</t>
  </si>
  <si>
    <t>Cheltuieli personalul inclusiv cheltuieli cu asigurarile si protectia sociala</t>
  </si>
  <si>
    <t>Cheltuieli de mentenanta, intretinere, reparatii capitale, administrare</t>
  </si>
  <si>
    <t>TOTAL VENITURI DIN OPERARE</t>
  </si>
  <si>
    <t>TOTAL CHELTUIELI DIN OPERARE</t>
  </si>
  <si>
    <t>Completati tipul de venit din activitatea operationala a infrastructurii</t>
  </si>
  <si>
    <t>Cheltuieli cu servicii externalizate pentru operarea infrastructurii</t>
  </si>
  <si>
    <t xml:space="preserve"> % TOTAL CHELTUIELI PROIECT</t>
  </si>
  <si>
    <t xml:space="preserve">PROIECTII FINANCIARE INCREMENTALE </t>
  </si>
  <si>
    <t>PROIECTII FINANCIARE INCERMENTALE</t>
  </si>
  <si>
    <t>Contribuţia proprie totală (la cheltuieli eligibile și neeligibile), asigurată din:</t>
  </si>
  <si>
    <t>Contributie publica (veniturile nete actualizate, pentru proiecte generatoare de profit)</t>
  </si>
  <si>
    <t xml:space="preserve">  Surse proprii</t>
  </si>
  <si>
    <t>Imprumuturi bancare / surse imprumutate</t>
  </si>
  <si>
    <t xml:space="preserve"> Imprumuturi bancare / surse imprumutate</t>
  </si>
  <si>
    <t>Rate la imprumut - cofinantare la proiect</t>
  </si>
  <si>
    <t>Dobânzi la imprumut - cofinantare la proiect</t>
  </si>
  <si>
    <t>ACTIVITATEA DE FINANTARE</t>
  </si>
  <si>
    <t>CHELTUIELI DE INVESTITII</t>
  </si>
  <si>
    <t>data-luna-an</t>
  </si>
  <si>
    <t>Estimare semnare contract finantare</t>
  </si>
  <si>
    <t>FLUX DE NUMERAR NET DIN ACTIVITATEA DE OPERARE</t>
  </si>
  <si>
    <t>CALCUL PROFITULUI DIN OPERARE</t>
  </si>
  <si>
    <t>VERIFICAREA SUSRENABILITATII</t>
  </si>
  <si>
    <t>ECHIPAMENTE / DOTARI / ACTIVE CORPORALE</t>
  </si>
  <si>
    <t>1.1. Obtinerea  terenului</t>
  </si>
  <si>
    <t>LUCRARI</t>
  </si>
  <si>
    <t>1.2 Amenajarea terenului</t>
  </si>
  <si>
    <t>1.3 Amenajări pentru protecţia mediului şi aducerea terenului la starea iniţială</t>
  </si>
  <si>
    <t>1.4 Cheltuieli pentru relocarea/protecţia utilităţilor</t>
  </si>
  <si>
    <t>2 - Cheltuieli pentru asigurarea utilităţilor necesare obiectivului de investiţii</t>
  </si>
  <si>
    <t>SERVICII</t>
  </si>
  <si>
    <t>3.1.1 Studii de teren</t>
  </si>
  <si>
    <t>3.1.2 Raport privind impactul asupra mediului</t>
  </si>
  <si>
    <t>3.1.3 Alte studii de specialitate</t>
  </si>
  <si>
    <t>3.2 Documentaţii-suport şi cheltuieli pentru obţinerea de avize, acorduri şi autorizații</t>
  </si>
  <si>
    <t>3.3 Expertizare tehnică</t>
  </si>
  <si>
    <t>3.4 Certificarea performanţei energetice şi auditul energetic al clădirilor</t>
  </si>
  <si>
    <t>3.5.1 Tema proiectare</t>
  </si>
  <si>
    <t>3.5.2 Studiu de prefezabilitate</t>
  </si>
  <si>
    <t>3.5.3. Studiu de fezabilitate/documentaţie de avizare a lucrărilor de intervenţii şi deviz general</t>
  </si>
  <si>
    <t>3.5.4. Documentaţiile tehnice necesare în vederea obţinerii avizelor/acordurilor/autorizaţiilor</t>
  </si>
  <si>
    <t>3.5.5. Verificarea tehnică de calitate a proiectului tehnic şi a detaliilor de execuţie</t>
  </si>
  <si>
    <t>3.5.6. Proiect tehnic şi detalii de execuţie</t>
  </si>
  <si>
    <t>4.1 Construcţii şi instalaţii</t>
  </si>
  <si>
    <t>4.2 Montaj utilaje, echipamente tehnologice şi funcţionale</t>
  </si>
  <si>
    <t>4.3 Utilaje, echipamente tehnologice şi funcţionale care necesită montaj</t>
  </si>
  <si>
    <t>4.4 Utilaje, echipamente tehnologice şi funcţionale care nu necesită montaj şi echipamente de transport</t>
  </si>
  <si>
    <t>6.1 Pregatirea personalului de exploatare</t>
  </si>
  <si>
    <t>6.2 Probe tehnologice si teste</t>
  </si>
  <si>
    <t>5.3 Cheltuieli diverse şi neprevăzute</t>
  </si>
  <si>
    <t>TAXE</t>
  </si>
  <si>
    <t>5.2.2 Cota aferentă ISC pentru controlul calităţii lucrărilor de construcţii</t>
  </si>
  <si>
    <t>5.2.4. Cota aferentă Casei Sociale a Constructorilor - CSC</t>
  </si>
  <si>
    <t>5.2.5. Taxe pentru acorduri, avize conforme şi autorizaţia de construire/desfiinţare</t>
  </si>
  <si>
    <t>5.1.1 Lucrări de construcţii şi instalaţii aferente organizării de şantier</t>
  </si>
  <si>
    <t>5.1.2 Cheltuieli conexe organizării şantierului</t>
  </si>
  <si>
    <t>4.5 Dotări</t>
  </si>
  <si>
    <t>CHELTUIELI CU ACTIVE NECORPORALE</t>
  </si>
  <si>
    <t>4.6 Active necorporale</t>
  </si>
  <si>
    <t>3.8.1. Asistenţă tehnică din partea proiectantului</t>
  </si>
  <si>
    <t>3.8.2. Dirigenţie de şantier/supervizare</t>
  </si>
  <si>
    <t>Cheltuieli pentru obtinerea și amenajarea terenului</t>
  </si>
  <si>
    <t>Cheltuieli pentru asigurarea utilităţilor necesare obiectivului de investii</t>
  </si>
  <si>
    <t>Certificarea performanței energetice și auditul energetic al clădirilor</t>
  </si>
  <si>
    <t>5.6 Cheltuieli conexe investitiei de baza</t>
  </si>
  <si>
    <t>CHELTUIELI SUB FORMA DE RATE FORFETARE</t>
  </si>
  <si>
    <t>Nr. crt.</t>
  </si>
  <si>
    <t xml:space="preserve">CATEGORIE CHELTUIELI </t>
  </si>
  <si>
    <t>Tip de cheltuiala (directa/indirecta)</t>
  </si>
  <si>
    <t>TVA, din care</t>
  </si>
  <si>
    <t xml:space="preserve">Total </t>
  </si>
  <si>
    <t>Valoarea eligibilă nerambursabilă  din bugetul național</t>
  </si>
  <si>
    <t xml:space="preserve">Valoare cofinanțare eligibilă  beneficiar </t>
  </si>
  <si>
    <t>TVA eligibil</t>
  </si>
  <si>
    <t>TVA neeligibil</t>
  </si>
  <si>
    <t>3= 4+5+6</t>
  </si>
  <si>
    <t>7=8+9</t>
  </si>
  <si>
    <t>11=3+10</t>
  </si>
  <si>
    <t>CHELTUIELI RESURSE UMANE</t>
  </si>
  <si>
    <t>CHELTUIELI SUB FORMA DE BAREME STANDARD PENTRU COSTURI UNITARE</t>
  </si>
  <si>
    <r>
      <t xml:space="preserve">Valoare </t>
    </r>
    <r>
      <rPr>
        <b/>
        <sz val="9"/>
        <rFont val="Calibri"/>
        <family val="2"/>
        <scheme val="minor"/>
      </rPr>
      <t xml:space="preserve">eligibilă al proiectului, incl. TVA eligibil, din care: </t>
    </r>
  </si>
  <si>
    <r>
      <t xml:space="preserve">Valoare </t>
    </r>
    <r>
      <rPr>
        <b/>
        <sz val="9"/>
        <rFont val="Calibri"/>
        <family val="2"/>
        <scheme val="minor"/>
      </rPr>
      <t>totală neeligibil al proiectului, incl. TVA neeligibil</t>
    </r>
  </si>
  <si>
    <r>
      <t xml:space="preserve">Valoare </t>
    </r>
    <r>
      <rPr>
        <b/>
        <sz val="9"/>
        <rFont val="Calibri"/>
        <family val="2"/>
        <scheme val="minor"/>
      </rPr>
      <t>totală  a proiectului</t>
    </r>
  </si>
  <si>
    <r>
      <t>Valoare eligibilă nerambursabilă</t>
    </r>
    <r>
      <rPr>
        <b/>
        <i/>
        <sz val="9"/>
        <rFont val="Calibri"/>
        <family val="2"/>
        <scheme val="minor"/>
      </rPr>
      <t xml:space="preserve"> din partea fondurilor (</t>
    </r>
    <r>
      <rPr>
        <b/>
        <i/>
        <sz val="9"/>
        <color rgb="FFC00000"/>
        <rFont val="Calibri"/>
        <family val="2"/>
        <scheme val="minor"/>
      </rPr>
      <t>UE</t>
    </r>
    <r>
      <rPr>
        <b/>
        <i/>
        <sz val="9"/>
        <rFont val="Calibri"/>
        <family val="2"/>
        <scheme val="minor"/>
      </rPr>
      <t xml:space="preserve">)   </t>
    </r>
  </si>
  <si>
    <t xml:space="preserve">Program: Programul Regiunea Centru (PR Centru) </t>
  </si>
  <si>
    <t>Fond: FEDR</t>
  </si>
  <si>
    <t xml:space="preserve">Cod SMIS: </t>
  </si>
  <si>
    <t xml:space="preserve">Apel de proiecte: </t>
  </si>
  <si>
    <t>ALTE CHELTUIELI</t>
  </si>
  <si>
    <t>Cheltuieli cu active necorporale</t>
  </si>
  <si>
    <t>CHELTUIELI CU DEPLASAREA</t>
  </si>
  <si>
    <t>Cheltuieli cu deplasarea</t>
  </si>
  <si>
    <t>Cheltuieli cu salarii pentru punerea in piata a produsului/serviciului</t>
  </si>
  <si>
    <t xml:space="preserve">Cheltuieli salariale cu echipa de management proiect - pentru personalul angajat al solicitantului </t>
  </si>
  <si>
    <t>Cheltuieli salariale pentru cercetare industrială, aferente personalul implicat in implementarea proiectului (în derularea activităților, altele decât management de proiect)</t>
  </si>
  <si>
    <t>Cheltuieli salariale pentru dezvoltare experimentală, aferente personalul implicat in implementarea proiectului (în derularea activităților, altele decât management de proiect)</t>
  </si>
  <si>
    <t>Onorarii/Venituri asimilate salariilor pentru experții proprii/cooptați</t>
  </si>
  <si>
    <t>Cheltuieli sub forma de bareme standard pentru costuri unitare</t>
  </si>
  <si>
    <t>CHELTUIELI SUB FORMA DE SUME FORFETARE</t>
  </si>
  <si>
    <t>Cheltuieli sub forma de sume forfetare</t>
  </si>
  <si>
    <t>1.1. Obtinerea terenului</t>
  </si>
  <si>
    <t>Cheltuieli cu achiziţia imobilelor deja construite</t>
  </si>
  <si>
    <t>Cheltuieli cu achiziționarea de instalații/ echipamente specifice în scopul obținerii unei economii de energie, precum și sisteme care utilizează surse regenerabile/ alternative de energie</t>
  </si>
  <si>
    <t>Cheltuieli cu amortizarea pentru cercetare industriala</t>
  </si>
  <si>
    <t>Cheltuieli cu amortizarea pentru dezvoltare experimentală</t>
  </si>
  <si>
    <t>Cheltuieli cu serviciile de modernizare a tramvaielor, troleibuze și autobuze electrice</t>
  </si>
  <si>
    <t>Cheltuieli pentru achiziţia si montajul de statii si puncte de incarcare electrica</t>
  </si>
  <si>
    <t>Mijloace de transport</t>
  </si>
  <si>
    <t>3.6. Organizarea procedurilor de achiziţie</t>
  </si>
  <si>
    <t>3.7.1 Managementul de proiect pentru obiectivul de investiţii</t>
  </si>
  <si>
    <t>3.7.2. Auditul financiar</t>
  </si>
  <si>
    <t>5.3 Cheltuieli pentru informare şi publicitate</t>
  </si>
  <si>
    <t>cheltuieli aferente cercetării contractuale pentru activități de cercetare industrial</t>
  </si>
  <si>
    <t>cheltuieli aferente cercetării contractuale pentru activități de dezvoltare experimentală.</t>
  </si>
  <si>
    <t>Cheltuieli cu digitalizarea obiectivelor</t>
  </si>
  <si>
    <t>cheltuieli cu servicii de asistenta si consultanta pentru realizarea modelului conceptual inovativ</t>
  </si>
  <si>
    <t>Cheltuieli cu servicii de consultanta in domeniul digitalizarii/TIC</t>
  </si>
  <si>
    <t>cheltuieli cu servicii IT, de dezvoltare/ actualizare aplicații, configurare baze de date, migrare structuri de date etc</t>
  </si>
  <si>
    <t>Cheltuieli cu servicii pentru derularea activităților proiectului</t>
  </si>
  <si>
    <t>Cheltuieli cu servicii pentru internaționalizare</t>
  </si>
  <si>
    <t>Cheltuieli cu servicii pentru organizarea de evenimente și cursuri de formare</t>
  </si>
  <si>
    <t xml:space="preserve">Cheltuieli cu servicii tehnologice specifice </t>
  </si>
  <si>
    <t>Cheltuieli de informare, consultare, constientizare a grupului tinta – ( constientizare a sigurantei rutiere)</t>
  </si>
  <si>
    <t xml:space="preserve">Cheltuieli de promovare a rezultatelor proiectului de cercetare industrial/dezvoltare experimentală pe scară largă </t>
  </si>
  <si>
    <t>Cheltuieli efectuate în cadrul activităților de marketing și branding</t>
  </si>
  <si>
    <t>Cheltuieli pentru consultan?ă ?i expertiză pentru elaborare SDT</t>
  </si>
  <si>
    <t>Cheltuieli pentru consultanță și expertiză pentru elaborare P.M.U.D</t>
  </si>
  <si>
    <t xml:space="preserve">Cheltuieli pentru obtinerea, validarea si protejarea brevetelor si a altor active necorporale </t>
  </si>
  <si>
    <t>Cheltuieli pentru pregătirea personalului de exploatare</t>
  </si>
  <si>
    <t>Cheltuieli pentru realizarea planurilor de interpretare, valorificarea obiectivelor de patrimoniu</t>
  </si>
  <si>
    <t>Cheltuieli pentru realizarea studiului de fezabilitate pregatitor pentru cercetare industriala</t>
  </si>
  <si>
    <t>Cheltuieli pentru realizarea studiului de fezabilitate pregătitor pentru dezvoltare experimentală</t>
  </si>
  <si>
    <t>cheltuieli pentru servicii de sprijinire a inovării</t>
  </si>
  <si>
    <t>cheltuieli privind certificarea națională/ internațională a produselor, serviciilor sau diferitelor procese specific</t>
  </si>
  <si>
    <t>Cheltuieli privind implementarea si certificarea sistemelor de management a calitatii ISO</t>
  </si>
  <si>
    <t>CATEGORIE</t>
  </si>
  <si>
    <t>SUBCATEGORIE</t>
  </si>
  <si>
    <r>
      <t xml:space="preserve">Din care: </t>
    </r>
    <r>
      <rPr>
        <sz val="9"/>
        <rFont val="Calibri"/>
        <family val="2"/>
        <scheme val="minor"/>
      </rPr>
      <t>Cheltuieli cu achiziționarea de instalații/ echipamente specifice în scopul obținerii unei economii de energie, precum și sisteme care utilizează surse regenerabile/ alternative de energie</t>
    </r>
  </si>
  <si>
    <t>Foaia de lucru  Export Smis</t>
  </si>
  <si>
    <t>din costurile directe pentru decontarea costurilor indirecte</t>
  </si>
  <si>
    <t>Foaia de lucru: Export Smis se exportă din SMIS după completarea secțiunii Buget Activități si cheltuieli din cererea de finantare. Din secțiunea Buget-Activități si cheltuieli se apasă butonul verde EXPORT HL.SX.După deschiderea excelului, se aseaza cursorul in coltul din dreapta selectand foaia de lucru. Se copiaza si se Lipeste (PASTE) in foaia de lucru 3-Export SMIS</t>
  </si>
  <si>
    <t xml:space="preserve"> se completează automat</t>
  </si>
  <si>
    <t>Obiectiv de politică: OP 4 	O Europă mai socială și mai incluzivă, prin implementarea Pilonului European al Drepturilor Sociale</t>
  </si>
  <si>
    <t>OS 4.2 	Îmbunătățirea accesului la servicii favorabile incluziunii și de calitate în educație, formare și învățare pe tot parcursul vieții prin dezvoltarea infrastructurii accesibile, inclusiv prin promovarea rezilienței pentru educația și formarea la distanță și online</t>
  </si>
  <si>
    <t xml:space="preserve">din valoarea eligibilă a proiectului dacă vin în sprijinul atingerii obiectivului specific al priorității și se înscriu în obiectivele și scopul acțiunii </t>
  </si>
  <si>
    <t xml:space="preserve">Costul cu cooperarea teritorială </t>
  </si>
  <si>
    <t xml:space="preserve">Costurile directe reprezintă acele cheltuieli eligibile care sunt direct legate de punerea în aplicare a investiției sau a proiectului și pentru care poate fi demonstrată legătura directă cu respectiva investiție /cu respectivul proiect și pot include și alte categorii de cheltuieli eligibile care sunt direct legate de atingerea obiectivelor proiectului și pentru care poate fi demonstrată legătura directă. </t>
  </si>
  <si>
    <t xml:space="preserve">Costurile directe includ următoarele tipuri de cheltuieli: </t>
  </si>
  <si>
    <t xml:space="preserve">·       Lucrări conform Devizului General: </t>
  </si>
  <si>
    <t>o   capitolul 2 - Cheltuieli pentru asigurarea utilităților necesare obiectivului de investiții;</t>
  </si>
  <si>
    <t>o   capitolul 4 - Cheltuieli pentru investiția de bază, subcapitolele 4.1, 4.2, 4,3;</t>
  </si>
  <si>
    <t xml:space="preserve">o   capitolul 5 - Alte cheltuieli, subcapitolele 5.1, 5.3; </t>
  </si>
  <si>
    <t xml:space="preserve">·       Echipamente /dotări conform Devizului General: </t>
  </si>
  <si>
    <t xml:space="preserve">o   capitolul. 4 - Cheltuieli pentru investiția de bază: subcapitolele 4.4, 4.5, 4.6; </t>
  </si>
  <si>
    <t xml:space="preserve">·       Servicii conform Devizului General: </t>
  </si>
  <si>
    <t xml:space="preserve">o   capitolul 3 - Cheltuieli pentru proiectare și asistență tehnică, subcapitolele 3.1, 3.2, 3.3, 3.4, 3.5, 3.8. </t>
  </si>
  <si>
    <t>·       Comisioane, cote, taxe conform Devizului General:</t>
  </si>
  <si>
    <t xml:space="preserve">o   capitolul 5 - Alte cheltuieli, subcapitolul 5.2 Comisioane, cote, taxe, costul creditului. </t>
  </si>
  <si>
    <t>·       Măsurile de tip FSE+</t>
  </si>
  <si>
    <t>Costurile directe reprezintă baza pentru calcularea costurilor indirecte.</t>
  </si>
  <si>
    <t xml:space="preserve">Costurile indirecte reprezintă acele cheltuieli care nu se încadrează în categoria costurilor directe și care sprijină realizarea obiectivului investițional propus prin proiect, dar, la finalul implementării, nu se reflectă în mod direct în obiectivul investițional realizat prin proiect. </t>
  </si>
  <si>
    <t xml:space="preserve">Costurile indirecte includ următoarele tipuri de cheltuieli: </t>
  </si>
  <si>
    <t>·       Consultanța conform Devizului General:</t>
  </si>
  <si>
    <t xml:space="preserve">o   capitolul 3 - Cheltuieli pentru proiectare și asistență tehnică, subcapitolele: </t>
  </si>
  <si>
    <t xml:space="preserve">ü  3.6 Organizarea procedurilor de achiziție, </t>
  </si>
  <si>
    <t>ü  3.7 Consultanță: 3.7.1 Managementul de proiect pentru obiectivul de investiții, 3.7.2 Auditul financiar</t>
  </si>
  <si>
    <t>·       Comunicare și vizibilitate conform Devizului General:</t>
  </si>
  <si>
    <t xml:space="preserve">o   capitolul 5 - Alte cheltuieli, subcapitolul 5.4  Cheltuieli pentru informare și publicitate </t>
  </si>
  <si>
    <t>·       Consultanță pentru elaborarea cererii de finanțare</t>
  </si>
  <si>
    <t>·       Cheltuieli de cooperare</t>
  </si>
  <si>
    <t>Costul cu îndeplinirea cerințelor privind vizibilitatea proiectelor (informare si publicitate);</t>
  </si>
  <si>
    <t>Costul cu auditul financiar extern</t>
  </si>
  <si>
    <t xml:space="preserve">Cheltuielile de tip FSE+  în limita a maxim </t>
  </si>
  <si>
    <t xml:space="preserve">(cu exceptia subapitolului 3.4  - Consultanță din ghidul solicitantului) sunt eligibile cumulat, în limita a 10% din valoarea cheltuielilor eligibile finanțate în cadrul capitolul 4 „Cheltuieli pentru investiția de bază” din Ghidul Solicitantului, cap. 5.3.2.	Categorii și plafoane de cheltuieli eligibile </t>
  </si>
  <si>
    <t xml:space="preserve">din valoarea cheltuielilor eligibile cuprinse la capitolele/subcapitolelele 1.1, 1.2, 1.3, 2 și 4 din Ghidul Solicitantului, cap. 5.3.2. Categorii și plafoane de cheltuieli eligibile </t>
  </si>
  <si>
    <r>
      <t xml:space="preserve">Cheltuielile diverse şi neprevăzute </t>
    </r>
    <r>
      <rPr>
        <sz val="7"/>
        <color rgb="FFFF0000"/>
        <rFont val="Calibri"/>
        <family val="2"/>
        <scheme val="minor"/>
      </rPr>
      <t>în limita a 10% din valoarea cheltuielilor eligibile cuprinse la capitolele/subcapitolelele 1.1, 1.2, 1.3, 2 și 4 din ghidul solicitantului, cap. 5.3.2.Categorii și plafoane de cheltuieli eligibile</t>
    </r>
  </si>
  <si>
    <r>
      <t>Cheltuieli pentru proiectare și asistență tehnică</t>
    </r>
    <r>
      <rPr>
        <b/>
        <sz val="9"/>
        <color rgb="FFFF0000"/>
        <rFont val="Calibri"/>
        <family val="2"/>
        <scheme val="minor"/>
      </rPr>
      <t xml:space="preserve"> (cu exceptia subapitolului 3.4  - Consultanță din ghidul solicitantului) sunt eligibile cumulat, în limita a 10% din valoarea cheltuielilor eligibile finanțate în cadrul capitolul 4 „Cheltuieli pentru investiția de bază” conform   cap. 5.3.2.Categorii și plafoane de cheltuieli eligibile din ghidul solicitantului</t>
    </r>
  </si>
  <si>
    <t xml:space="preserve">Cheltuiel specifice prioritatii </t>
  </si>
  <si>
    <t xml:space="preserve">Cheltuieli cu cooperarea teritorială </t>
  </si>
  <si>
    <r>
      <t>Cheltuieli de tip FSE+</t>
    </r>
    <r>
      <rPr>
        <sz val="7"/>
        <color rgb="FFFF0000"/>
        <rFont val="Calibri"/>
        <family val="2"/>
        <scheme val="minor"/>
      </rPr>
      <t xml:space="preserve"> (în limita a maxim 3% din valoarea eligibilă a proiectului)</t>
    </r>
  </si>
  <si>
    <t>Instituții de învățământ superior de stat acreditate</t>
  </si>
  <si>
    <r>
      <rPr>
        <b/>
        <sz val="9"/>
        <color rgb="FFFF0000"/>
        <rFont val="Calibri"/>
        <family val="2"/>
        <scheme val="minor"/>
      </rPr>
      <t>Din care</t>
    </r>
    <r>
      <rPr>
        <sz val="9"/>
        <rFont val="Calibri"/>
        <family val="2"/>
        <scheme val="minor"/>
      </rPr>
      <t xml:space="preserve">: Utilaje, echipamente tehnologice şi   funcţionale care nu necesită montaj şi echipamente de transport    aferente cheltuielilor de renovare de amploare moderată  </t>
    </r>
  </si>
  <si>
    <r>
      <rPr>
        <b/>
        <sz val="9"/>
        <color rgb="FFFF0000"/>
        <rFont val="Calibri"/>
        <family val="2"/>
        <scheme val="minor"/>
      </rPr>
      <t>Din care</t>
    </r>
    <r>
      <rPr>
        <sz val="9"/>
        <rFont val="Calibri"/>
        <family val="2"/>
        <scheme val="minor"/>
      </rPr>
      <t xml:space="preserve">: Dotari aferente cheltuielilor de renovare de amploare moderată </t>
    </r>
  </si>
  <si>
    <r>
      <rPr>
        <b/>
        <sz val="9"/>
        <color rgb="FFFF0000"/>
        <rFont val="Calibri"/>
        <family val="2"/>
        <scheme val="minor"/>
      </rPr>
      <t>Din care</t>
    </r>
    <r>
      <rPr>
        <sz val="9"/>
        <rFont val="Calibri"/>
        <family val="2"/>
        <scheme val="minor"/>
      </rPr>
      <t xml:space="preserve">: Active necorporale  aferente cheltuielilor de renovare de amploare moderată </t>
    </r>
  </si>
  <si>
    <t xml:space="preserve">Cheltuieli privind renovare de amploare moderată in limita maxima de </t>
  </si>
  <si>
    <t>din valoarea eligibilă a proiectului</t>
  </si>
  <si>
    <r>
      <rPr>
        <b/>
        <sz val="9"/>
        <color rgb="FFFF0000"/>
        <rFont val="Calibri"/>
        <family val="2"/>
        <scheme val="minor"/>
      </rPr>
      <t>Din care</t>
    </r>
    <r>
      <rPr>
        <sz val="9"/>
        <rFont val="Calibri"/>
        <family val="2"/>
        <scheme val="minor"/>
      </rPr>
      <t xml:space="preserve">: Montaj utilaje, echipamente tehnologice şi funcţionale  aferent cheltuielilor de renovare de amploare moderată </t>
    </r>
  </si>
  <si>
    <t>Rata de actualizare financiară*</t>
  </si>
  <si>
    <t>* Ratele de bază calculate în conformitate cu Comunicarea Comisiei privind revizuirea metodei de stabilire a ratelor de referință și de actualizare (JO C 14, 19.1.2008, p. 6.)                                                       https://competition-policy.ec.europa.eu/state-aid/legislation/reference-discount-rates-and-recovery-interest-rates/reference-and-discount-rates_en</t>
  </si>
  <si>
    <t>TVA (eligibilă+neeligibilă)</t>
  </si>
  <si>
    <t>Cheltuieli salariale pentru dezvoltare experimentală, aferente personalul implicat in implementarea proiectului (în derularea activităților, altele decât management de proiect)_x000D_</t>
  </si>
  <si>
    <t>Cheltuieli sub forma de bareme standard pentru costuri unitare_x000D_</t>
  </si>
  <si>
    <t>Cheltuili sub forma de rata forfetara_x000D_</t>
  </si>
  <si>
    <t>1.2 Amenajarea terenului_x000D_</t>
  </si>
  <si>
    <t>1.3 Amenajări pentru protecţia mediului şi aducerea terenului la starea iniţială_x000D_</t>
  </si>
  <si>
    <t>3.1.1 Studii de teren_x000D_</t>
  </si>
  <si>
    <t>3.3 Expertizare tehnică_x000D_</t>
  </si>
  <si>
    <t>3.5.3. Studiu de fezabilitate/documentaţie de avizare a lucrărilor de intervenţii şi deviz general_x000D_</t>
  </si>
  <si>
    <t>3.5.5. Verificarea tehnică de calitate a proiectului tehnic şi a detaliilor de execuţie_x000D_</t>
  </si>
  <si>
    <t>Prioritate: Prioritatea 6 	O regiune educată</t>
  </si>
  <si>
    <t xml:space="preserve"> Acțiunea 6.3  Creșterea relevanței învățământului terțiar universitar </t>
  </si>
  <si>
    <t>Matricea de corelare a bugetului proiectului cu devizul general al investiției</t>
  </si>
  <si>
    <t xml:space="preserve">Nr. crt. </t>
  </si>
  <si>
    <t>Categorie_NUME SMIS</t>
  </si>
  <si>
    <t xml:space="preserve">Subcategorie_NUME SMIS </t>
  </si>
  <si>
    <t>Capitol in Devizul General cf. HG 907/2016, cu modificările și completările ulterioare</t>
  </si>
  <si>
    <t>Subcapitol in Devizul General cf. HG 907/2016, cu modificările și completările ulterioare</t>
  </si>
  <si>
    <t>ECHIPAMENTE / DOTĂRI / ACTIVE CORPORALE</t>
  </si>
  <si>
    <t>1.1. Obținerea terenului</t>
  </si>
  <si>
    <t xml:space="preserve">CAP. 1. Cheltuieli pentru obținerea și amenajarea terenului  </t>
  </si>
  <si>
    <t>CAP. 1 - 1.1. Obținerea terenului</t>
  </si>
  <si>
    <t>CAP.1 - 1.2 Amenajarea terenului</t>
  </si>
  <si>
    <t>1.3 Amenajări pentru protecția mediului și aducerea terenului la starea inițială</t>
  </si>
  <si>
    <t>CAP.1 -1.3 Amenajări pentru protecția mediului și aducerea terenului la starea inițială</t>
  </si>
  <si>
    <t>1.4 Cheltuieli pentru relocarea/protecția utilităților</t>
  </si>
  <si>
    <t>CAP.1 - 1.4 Cheltuieli pentru relocarea/protecția utilităților</t>
  </si>
  <si>
    <t>2 - Cheltuieli pentru asigurarea utilităților necesare obiectivului de investiții</t>
  </si>
  <si>
    <t>CAP. 2. Cheltuieli pentru asigurarea utilităților necesare obiectivului de investiții</t>
  </si>
  <si>
    <t>CAP.2 - 2 Cheltuieli pentru asigurarea utilităților necesare obiectivului de investiții</t>
  </si>
  <si>
    <t xml:space="preserve">CAP. 3. Cheltuieli pentru proiectare și asistență tehnică </t>
  </si>
  <si>
    <t>CAP.3 - 3.1.1 Studii de teren</t>
  </si>
  <si>
    <t>CAP.3 - 3.1.2 Raport privind impactul asupra mediului</t>
  </si>
  <si>
    <t>3.1.3 Alte studii specifice</t>
  </si>
  <si>
    <t>CAP.3 - 3.1.3 Alte studii specifice</t>
  </si>
  <si>
    <t>3.2 Documentații-suport și cheltuieli pentru obținerea de avize, acorduri și autorizații</t>
  </si>
  <si>
    <t>CAP.3 - 3.2 Documentații-suport și cheltuieli pentru obținerea de avize, acorduri și autorizații</t>
  </si>
  <si>
    <t>CAP.3 - 3.3 Expertizare tehnică</t>
  </si>
  <si>
    <t>3.4 Certificarea performanței energetice și auditul energetic al clădirilor</t>
  </si>
  <si>
    <t>CAP.3 - 3.4 Certificarea performanței energetice și auditul energetic al clădirilor</t>
  </si>
  <si>
    <t>3.5.1 Tema de proiectare</t>
  </si>
  <si>
    <t>CAP.3 - 3.5.1 Tema de  proiectare</t>
  </si>
  <si>
    <t>CAP.3 - 3.5.2 Studiu de prefezabilitate</t>
  </si>
  <si>
    <t>3.5.3. Studiu de fezabilitate/documentație de avizare a lucrărilor de intervenții și deviz general</t>
  </si>
  <si>
    <t>CAP.3 - 3.5.3 Studiu de fezabilitate/ documentație de avizare a lucrărilor de intervenții și deviz general</t>
  </si>
  <si>
    <t>3.5.4. Documentațiile tehnice necesare în vederea obținerii avizelor/acordurilor/autorizațiilor</t>
  </si>
  <si>
    <t>CAP.3 - 3.5.4. Documentațiile tehnice necesare în vederea obținerii avizelor/acordurilor/autorizațiilor</t>
  </si>
  <si>
    <t>3.5.5. Verificarea tehnică de calitate a proiectului tehnic și a detaliilor de execuție</t>
  </si>
  <si>
    <t>CAP.3 - 3.5.5. Verificarea tehnică de calitate a proiectului tehnic și a detaliilor de execuție</t>
  </si>
  <si>
    <t>3.5.6. Proiect tehnic și detalii de execuție</t>
  </si>
  <si>
    <t>CAP.3 - 3.5.6. Proiect tehnic și detalii de execuție</t>
  </si>
  <si>
    <t>Cap.3 - 3.6 Organizarea procedurilor de achizitie</t>
  </si>
  <si>
    <t>Cheltuieli indirecte conform art. 54 lit.a RDC 1060/2021</t>
  </si>
  <si>
    <t>CAP. 3 - 3.7.1  Managementul de proiect pentru obiectivul de investiții</t>
  </si>
  <si>
    <t>CAP.3 - 3.7.2. Auditul financiar</t>
  </si>
  <si>
    <t>3.8.1. Asistență tehnică din partea proiectantului</t>
  </si>
  <si>
    <t>CAP.3 - 3.8.1.1. Asistență tehnică din partea proiectantului pe perioada de execuție a lucrărilor</t>
  </si>
  <si>
    <t>CAP.3 - 3.8.1.2. Asistență tehnică din partea proiectantului pentru participarea proiectantului la fazele incluse în programul de control al lucrărilor de execuție, avizat de către Inspectoratul de Stat în Construcții</t>
  </si>
  <si>
    <t>3.8.2. Dirigenție de șantier/supervizare</t>
  </si>
  <si>
    <t>CAP.3 - 3.8.2. Dirigenție de șantier</t>
  </si>
  <si>
    <t>4.1 Construcții și instalații</t>
  </si>
  <si>
    <t xml:space="preserve">CAP. 4. Cheltuieli pentru investiția de bază     </t>
  </si>
  <si>
    <t>CAP.4 - 4.1 Construcții și instalații</t>
  </si>
  <si>
    <t>4.1.1 Construcții și instalații - reabilitare termică</t>
  </si>
  <si>
    <t xml:space="preserve">4.1.2 Construcții și instalații - consolidare </t>
  </si>
  <si>
    <t>4.2 Montaj utilaje, echipamente tehnologice și funcționale</t>
  </si>
  <si>
    <t>CAP.4 - 4.2 Montaj utilaje echipamente tehnologice și funcționale</t>
  </si>
  <si>
    <t>4.3 Utilaje, echipamente tehnologice și funcționale care necesită montaj</t>
  </si>
  <si>
    <t>CAP.4 - 4. 3 Utilaje, echipamente tehnologice si funcționale care necesită montaj</t>
  </si>
  <si>
    <t>4.4 Utilaje, echipamente tehnologice și funcționale care nu necesită montaj și echipamente de transport</t>
  </si>
  <si>
    <t>CAP.4 - 4.4. Utilaje fără montaj si echipamente de transport</t>
  </si>
  <si>
    <t>CAP.4 - 4.5 Dotări</t>
  </si>
  <si>
    <t>CAP. 4 - 4.6. Active necorporale</t>
  </si>
  <si>
    <t>5.1.1 Lucrări de construcții și instalații aferente organizării de șantier</t>
  </si>
  <si>
    <t>CAP. 5. Alte cheltuieli</t>
  </si>
  <si>
    <t>CAP.5 - 5.1.1. Lucrări de construcții și instalații aferente organizării de șantier</t>
  </si>
  <si>
    <t>5.1.2 Cheltuieli conexe organizării șantierului</t>
  </si>
  <si>
    <t>CAP.5 - 5.1.2 Cheltuieli conexe organizării șantierului</t>
  </si>
  <si>
    <t>5.2.1. Comisioanele și dobânzile aferente creditului băncii finanțatoare</t>
  </si>
  <si>
    <t>CAP.5 - 5.2.1. Comisioanele și dobânzile aferente creditului băncii finanțatoare</t>
  </si>
  <si>
    <t>5.2.2 Cota aferentă ISC pentru controlul calității lucrărilor de construcții</t>
  </si>
  <si>
    <t>CAP.5 - 5.2.2 Cota aferentă ISC pentru controlul calității lucrărilor de construcții</t>
  </si>
  <si>
    <t>5.2.3. Cota aferentă ISC pentru controlul statului în amenajarea teritoriului, urbanism și pentru autorizarea lucrărilor de construcții</t>
  </si>
  <si>
    <t>CAP.5 - 5.2.3. Cota aferentă ISC pentru controlul statului în amenajarea teritoriului, urbanism și pentru autorizarea lucrărilor de construcții</t>
  </si>
  <si>
    <t>CAP.5 - 5.2.4. Cota aferentă Casei Sociale a Constructorilor - CSC</t>
  </si>
  <si>
    <t>5.2.5. Taxe pentru acorduri, avize conforme și autorizația de construire/desființare</t>
  </si>
  <si>
    <t>CAP.5 - 5.2.5. Taxe pentru acorduri, avize conforme și autorizația de construire/desființare</t>
  </si>
  <si>
    <t>5.3 Cheltuieli diverse și neprevăzute</t>
  </si>
  <si>
    <t>CAP.5 - 5.3 Cheltuieli diverse și neprevăzute</t>
  </si>
  <si>
    <t>CAP.5 - 5.4 Cheltuieli pentru informare și publicitate</t>
  </si>
  <si>
    <t>6.1 Pregătirea personalului de exploatare</t>
  </si>
  <si>
    <t>CAP. 6. - Cheltuieli pentru probe tehnologice și teste</t>
  </si>
  <si>
    <t>CAP.6 - 6.1 Pregătirea personalului de exploatare</t>
  </si>
  <si>
    <t>CAP.6 - 6.2 Probe tehnologice si teste</t>
  </si>
  <si>
    <r>
      <t xml:space="preserve">Foaia de lucru Matrice Corelare Buget cu Deviz - </t>
    </r>
    <r>
      <rPr>
        <sz val="9.5"/>
        <rFont val="Calibri"/>
        <family val="2"/>
        <scheme val="minor"/>
      </rPr>
      <t xml:space="preserve">Foaia de lucru prezintă corespondența dintre capitolele/subcapitolele bugetare din Devizul General cf. HG 907/2016, cu modificările și completările ulterioare si capitolele si subcapitolele bugetare din MYSMSIS </t>
    </r>
  </si>
  <si>
    <r>
      <t>Obtinerea terenului</t>
    </r>
    <r>
      <rPr>
        <sz val="9"/>
        <color rgb="FFFF0000"/>
        <rFont val="Calibri"/>
        <family val="2"/>
        <scheme val="minor"/>
      </rPr>
      <t xml:space="preserve"> </t>
    </r>
  </si>
  <si>
    <t>Coloanele J si K  contin informatii cu privire la corelarea cheltuielilor in sectiune Buget-Activitati si cheltuieli din cererea de finantare.</t>
  </si>
  <si>
    <t>Foaia de lucru Buget Categorii Cheltuieli</t>
  </si>
  <si>
    <t>Foaia de lucru  Funding Gap</t>
  </si>
  <si>
    <t xml:space="preserve">Foaia de lucru  Buget Sintetic-  Foaia de lucru se completeaza automat. </t>
  </si>
  <si>
    <t>o   capitolul 1 - Cheltuieli pentru obținerea şi amenajarea terenului, subcapitolele 1.2, 1.3, 1.4.;</t>
  </si>
  <si>
    <t>o  capitolul 6  Cheltuieli pentru probe tehnologice şi teste</t>
  </si>
  <si>
    <t>Renovare de amploare moderată</t>
  </si>
  <si>
    <t>CATEGORIE_NUME</t>
  </si>
  <si>
    <t>SUBCATEGORIE_NUME</t>
  </si>
  <si>
    <t>Alte cheltuieli_x000D_</t>
  </si>
  <si>
    <t>Materiale de informare si promovare</t>
  </si>
  <si>
    <t>Cheltuieli pentru achiziția de active necorporale din surse externe în condiții de concurență deplină pentru activități de inovare</t>
  </si>
  <si>
    <t>Cheltuieli pentru achiziţia de active necorporale pentru cercetare industrială</t>
  </si>
  <si>
    <t>Cheltuieli pentru achiziţia de active necorporale  pentru dezvoltare experimentală</t>
  </si>
  <si>
    <t>Cheltuieli cu deplasarea_x000D_</t>
  </si>
  <si>
    <t>CHELTUIELI CU SUBVENTII/BURSE/PREMII/VOUCHERE/STIMULENTE</t>
  </si>
  <si>
    <t>Cheltuieli cu subventii/burse/premii/vouchere/stimulente_x000D_</t>
  </si>
  <si>
    <t>CHELTUIELI GENERALE DE ADMINISTRATIE</t>
  </si>
  <si>
    <t>Cheltuieli generale de administratie</t>
  </si>
  <si>
    <t>CHELTUIELI PENTRU INSTRUMENTE FINANCIARE</t>
  </si>
  <si>
    <t>Cheltuieli pentru instrumente financiare_x000D_</t>
  </si>
  <si>
    <t>Cheltuieli salariale pentru cercetare industrială, aferente personalul implicat in implementarea proiectului (în derularea activităților, altele decât management de proiect)_x000D_</t>
  </si>
  <si>
    <t>Cheltuieli salariale cu echipa de management proiect - pentru personalul angajat al solicitantului _x000D_</t>
  </si>
  <si>
    <t>Cheltuieli cu salarii pentru punerea in piata a produsului/serviciului_x000D_</t>
  </si>
  <si>
    <t>Onorarii/Venituri asimilate salariilor pentru experții proprii/cooptați_x000D_</t>
  </si>
  <si>
    <t>Cheltuieli salariale</t>
  </si>
  <si>
    <t>Cheltuieli pentru detașarea de personal cu înaltă calificare de la un organism de cercetare și de difuzare a cunoștințelor sau de la o întreprindere mare</t>
  </si>
  <si>
    <t>Cheltuieli salariale pentru personalul implicat în procesul de selecție a IMM-urilor (parcuri)</t>
  </si>
  <si>
    <t>Cheltuieli onorarii asimilate salariilor pentru experți în inovare/transfer tehnologic/proprietatea intelectuală</t>
  </si>
  <si>
    <t>Cheltuieli salariale pentru personalul implicat in proiect (personal: cercetători, tehnicieni și alți membri ai personalului de sprijin), altul decat cel implicat in managementul de proiect</t>
  </si>
  <si>
    <t>Cheltuieli indirecte conform art. 54 lit.b RDC 1060/2021</t>
  </si>
  <si>
    <t>Cheltuieli sub forma de sume forfetare_x000D_</t>
  </si>
  <si>
    <t>4.4 Utilaje, echipamente tehnologice şi funcţionale care nu necesită montaj şi echipamente de transport_x000D_</t>
  </si>
  <si>
    <t>4.5 Dotări_x000D_</t>
  </si>
  <si>
    <t>Cheltuieli pentru achiziţia de active fixe corporale (altele decât terenuri și imobile), pentru cercetare industriala</t>
  </si>
  <si>
    <t>Mijloace de transport_x000D_</t>
  </si>
  <si>
    <t>1.1. Obtinerea terenului_x000D_</t>
  </si>
  <si>
    <t>Cheltuieli cu achiziţia imobilelor deja construite_x000D_</t>
  </si>
  <si>
    <t>Cheltuieli cu achiziționarea de instalații/ echipamente specifice în scopul obținerii unei economii de energie, precum și sisteme care utilizează surse regenerabile/ alternative de energie_x000D_</t>
  </si>
  <si>
    <t>Cheltuieli cu amortizarea pentru cercetare industriala_x000D_</t>
  </si>
  <si>
    <t>Cheltuieli cu amortizarea pentru dezvoltare experimentală_x000D_</t>
  </si>
  <si>
    <t>Cheltuieli cu serviciile de modernizare a tramvaielor, troleibuze și autobuze  electrice_x000D_</t>
  </si>
  <si>
    <t>Cheltuieli pentru achiziţia si montajul de statii si puncte de incarcare electrica_x000D_</t>
  </si>
  <si>
    <t>Cheltuielicu amortizarea</t>
  </si>
  <si>
    <t>Cheltuieli cu achizitia de active fixe corporale (altele decat terenuri si imobile), obiecte de inventar, materiale consumabile</t>
  </si>
  <si>
    <t>Cheltuieli conexe investiției de bază</t>
  </si>
  <si>
    <t>Cheltuieli cu amortizarea pentru cercetare industriala (costurile instrumentelor și ale echipamentelor)</t>
  </si>
  <si>
    <t>Cheltuieli cu amortizarea pentru dezvoltare experimentală (costurile instrumentelor și ale echipamentelor)</t>
  </si>
  <si>
    <t>Cheltuieli cu amortizarea pentru cercetare industriala (clădiri)</t>
  </si>
  <si>
    <t>Cheltuieli cu amortizarea pentru dezvoltare experimentală (clădiri)</t>
  </si>
  <si>
    <t>Cheltuieli pentru achiziţia de active fixe corporale (altele decât terenuri și imobile), pentru dezvoltare experimentală</t>
  </si>
  <si>
    <t>Sisteme de transport urban digitalizate (sisteme ITS, e-ticketing, management de trafic, bike-sharing etc.)</t>
  </si>
  <si>
    <t>Echipamente, utilaje, instalații necesare pentru exploatare și întreținere</t>
  </si>
  <si>
    <t>FINANTARE NELEGATA DE COSTURI</t>
  </si>
  <si>
    <t>Fiinantare nelegata de costuri_x000D_</t>
  </si>
  <si>
    <t>LEASING</t>
  </si>
  <si>
    <t>Cheltuieli de leasing cu achizitie</t>
  </si>
  <si>
    <t>Cheltuieli de leasing fara achizitie</t>
  </si>
  <si>
    <t>1.4 Cheltuieli pentru relocarea/protecţia utilităţilor_x000D_</t>
  </si>
  <si>
    <t>2 - Cheltuieli pentru asigurarea utilităţilor necesare obiectivului de investiţii_x000D_</t>
  </si>
  <si>
    <t>4.1 Construcţii şi instalaţii_x000D_</t>
  </si>
  <si>
    <t>4.2 Montaj utilaje, echipamente tehnologice şi funcţionale_x000D_</t>
  </si>
  <si>
    <t>4.3 Utilaje, echipamente tehnologice şi funcţionale care necesită montaj_x000D_</t>
  </si>
  <si>
    <t>5.1.1 Lucrări de construcţii şi instalaţii aferente organizării de şantier_x000D_</t>
  </si>
  <si>
    <t>5.1.2 Cheltuieli conexe organizării şantierului_x000D_</t>
  </si>
  <si>
    <t>5.3 Cheltuieli diverse şi neprevăzute_x000D_</t>
  </si>
  <si>
    <t>Cheltuieli conexe investitiei de baza</t>
  </si>
  <si>
    <t>6.1 Pregatirea personalului de exploatare_x000D_</t>
  </si>
  <si>
    <t>6.2 Probe tehnologice si teste_x000D_</t>
  </si>
  <si>
    <t>4.1.2 Construcții și instalații – consolidare</t>
  </si>
  <si>
    <t>Cheltuieli pentru amplasarea de statii si puncte de incarcare electrica</t>
  </si>
  <si>
    <t>Cheltuieli pentru infrastructura rutieră, poduri, pasaje destinate prioritar transportului public urban de călători</t>
  </si>
  <si>
    <t>3.1.2 Raport privind impactul asupra mediului_x000D_</t>
  </si>
  <si>
    <t>3.1.3. Alte studii specifice</t>
  </si>
  <si>
    <t>3.2 Documentaţii-suport şi cheltuieli pentru obţinerea de avize, acorduri şi autorizații_x000D_</t>
  </si>
  <si>
    <t>3.4 Certificarea performanţei energetice şi auditul energetic al clădirilor_x000D_</t>
  </si>
  <si>
    <t>3.5.1 Tema proiectare_x000D_</t>
  </si>
  <si>
    <t>3.5.2 Studiu de prefezabilitate_x000D_</t>
  </si>
  <si>
    <t>3.5.4. Documentaţiile tehnice necesare în vederea obţinerii avizelor/acordurilor/autorizaţiilor_x000D_</t>
  </si>
  <si>
    <t>3.5.6. Proiect tehnic şi detalii de execuţie_x000D_</t>
  </si>
  <si>
    <t>3.7.1  Managementul de proiect pentru obiectivul de investiţii_x000D_</t>
  </si>
  <si>
    <t>3.7.2. Auditul financiar_x000D_</t>
  </si>
  <si>
    <t>3.8.1. Asistenţă tehnică din partea proiectantului_x000D_</t>
  </si>
  <si>
    <t>3.8.2. Dirigenţie de şantier/supervizare_x000D_</t>
  </si>
  <si>
    <t>Măsuri de tip FSE+</t>
  </si>
  <si>
    <t>Masuri de tip FSE+ care se adresează desegregarii ?i incluziunii sociale</t>
  </si>
  <si>
    <t>Cheltuieli cu servicii</t>
  </si>
  <si>
    <t>Cheltuieli cu inchirierea, altele decat cele prevazute in cheltuieli generale de administratie</t>
  </si>
  <si>
    <t>Cheltuieli cu activitati de cooperare</t>
  </si>
  <si>
    <t>Cheltuieli de informare, consultare, constientizare</t>
  </si>
  <si>
    <t>Cheltuieli pentru consultanta</t>
  </si>
  <si>
    <t>5.4 Cheltuieli pentru informare şi publicitate</t>
  </si>
  <si>
    <t>3.6. Organizarea procedurilor de achiziţie_x000D_</t>
  </si>
  <si>
    <t>Cheltuieli efectuate în cadrul activităților de marketing și branding_x000D_</t>
  </si>
  <si>
    <t>Cheltuieli pentru consultanță și expertiză pentru elaborare P.M.U.D_x000D_</t>
  </si>
  <si>
    <t>Cheltuieli cu digitizarea obiectivelor</t>
  </si>
  <si>
    <t>Cheltuieli cu servicii tehnologice specifice _x000D_</t>
  </si>
  <si>
    <t>Cheltuieli cu servicii pentru derularea activităților proiectului_x000D_</t>
  </si>
  <si>
    <t>Cheltuieli de promovare a rezultatelor proiectului de cercetare industrial/dezvoltare experimentală pe scară largă _x000D_</t>
  </si>
  <si>
    <t>cheltuieli cu servicii IT, de dezvoltare/ actualizare aplicații, configurare baze de date, migrare structuri de date etc_x000D_</t>
  </si>
  <si>
    <t>cheltuieli pentru servicii de sprijinire a inovării_x000D_</t>
  </si>
  <si>
    <t>cheltuieli privind certificarea națională/ internațională a produselor, serviciilor sau diferitelor procese specific_x000D_</t>
  </si>
  <si>
    <t>Cheltuieli privind implementarea si certificarea sistemelor de management a calitatii ISO_x000D_</t>
  </si>
  <si>
    <t>Cheltuieli cu servicii pentru internaționalizare_x000D_</t>
  </si>
  <si>
    <t>Cheltuieli cu servicii pentru organizarea de evenimente și cursuri de formare_x000D_</t>
  </si>
  <si>
    <t>cheltuieli cu servicii de asistenta si consultanta pentru realizarea modelului conceptual inovativ_x000D_</t>
  </si>
  <si>
    <t>cheltuieli aferente cercetării contractuale pentru activități de cercetare industrial_x000D_</t>
  </si>
  <si>
    <t>cheltuieli aferente cercetării contractuale pentru activități de dezvoltare experimentală._x000D_</t>
  </si>
  <si>
    <t>Cheltuieli pentru obtinerea, validarea si protejarea brevetelor si a altor active necorporale _x000D_</t>
  </si>
  <si>
    <t>Cheltuieli pentru realizarea studiului de fezabilitate pregatitor pentru cercetare industriala_x000D_</t>
  </si>
  <si>
    <t>Cheltuieli pentru realizarea studiului de fezabilitate pregătitor pentru dezvoltare experimentală_x000D_</t>
  </si>
  <si>
    <t>Cheltuieli de promovare si informare, consultare, constientizare a grupului țintă</t>
  </si>
  <si>
    <t>Cheltuieli pentru consultanță și expertiză (ETF, evaluare, studii, cercetari de piata, strategii, analize, consultanţă şi expertiză tehnică, financiară şi juridică etc)</t>
  </si>
  <si>
    <t>Alte cheltuieli de consolidare a capacității administrative</t>
  </si>
  <si>
    <t>Cheltuieli pentru consultanță și expertiză pentru elaborare Strategii Teritoriale</t>
  </si>
  <si>
    <t>Cheltuieli aferente unor activități de transfer de abilități/competențe/cunoștințe de cercetare-dezvoltare</t>
  </si>
  <si>
    <t>Costurile pentru serviciile de consultanță în domeniul inovării</t>
  </si>
  <si>
    <t>Cheltuieli aferente cercetării contractuale pentru activități de cercetare industrială, cunoștințelor și brevetelor cumpărate sau obținute cu licență din surse externe</t>
  </si>
  <si>
    <t>Cheltuieli aferente cercetării contractuale pentru activități de dezvoltare experimentală, cunoștințelor și brevetelor cumpărate sau obținute cu licență din surse externe</t>
  </si>
  <si>
    <t>Costurile pentru serviciile de consultanță în domeniul inovării și pentru serviciile de sprijinire a inovării</t>
  </si>
  <si>
    <t>Cheltuieli pentru servicii de consultanță și echivalente folosite exclusiv pentru activitățile de cercetare industriala</t>
  </si>
  <si>
    <t>Cheltuieli pentru servicii consultanță și echivalente folosite exclusiv pentru activitățile de dezvoltare experimentala</t>
  </si>
  <si>
    <t xml:space="preserve">Cheltuieli cu servicii pentru derularea activităților proiectului </t>
  </si>
  <si>
    <t>Cheltuieli pentru cercetarea fundamentală</t>
  </si>
  <si>
    <t>Alte cheltuieli cu servicii</t>
  </si>
  <si>
    <t>Cheltuieli cu taxe, abonamente, cotizatii, acorduri, autorizatii necesare pentru implementarea proiectului (altele decât cele din Devizul General)</t>
  </si>
  <si>
    <t>5.2.1. Comisioanele şi dobânzile aferente creditului băncii finanţatoare_x000D_</t>
  </si>
  <si>
    <t>5.2.2 Cota aferentă ISC pentru controlul calităţii lucrărilor de construcţii_x000D_</t>
  </si>
  <si>
    <t>5.2.3. Cota aferentă ISC pentru controlul statului în amenajarea teritoriului, urbanism şi pentru autorizarea lucrărilor de construcţii_x000D_</t>
  </si>
  <si>
    <t>5.2.4. Cota aferentă Casei Sociale a Constructorilor - CSC_x000D_</t>
  </si>
  <si>
    <t>Alte taxe</t>
  </si>
  <si>
    <t xml:space="preserve">Construcţii şi instalaţii (inclusiv constructii si insalatii aferente aferente cheltuielilor de renovare de amploare moderată </t>
  </si>
  <si>
    <r>
      <rPr>
        <b/>
        <sz val="9"/>
        <color rgb="FFFF0000"/>
        <rFont val="Calibri"/>
        <family val="2"/>
        <scheme val="minor"/>
      </rPr>
      <t>Din care</t>
    </r>
    <r>
      <rPr>
        <sz val="9"/>
        <color rgb="FFFF0000"/>
        <rFont val="Calibri"/>
        <family val="2"/>
        <scheme val="minor"/>
      </rPr>
      <t>:</t>
    </r>
    <r>
      <rPr>
        <sz val="9"/>
        <rFont val="Calibri"/>
        <family val="2"/>
        <scheme val="minor"/>
      </rPr>
      <t xml:space="preserve"> Construcţii, instalaţii aferente cheltuielilor de renovare de amploare moderată </t>
    </r>
  </si>
  <si>
    <t>Utilaje, echipamente tehnologice şi       funcţionale care necesită montaj (inclusiv Utilaje, echipamente tehnologice şi       funcţionale aferente cheltuielilor de renovare de amploare moderată )</t>
  </si>
  <si>
    <r>
      <rPr>
        <b/>
        <sz val="9"/>
        <color rgb="FFFF0000"/>
        <rFont val="Calibri"/>
        <family val="2"/>
        <scheme val="minor"/>
      </rPr>
      <t>Din care</t>
    </r>
    <r>
      <rPr>
        <sz val="9"/>
        <rFont val="Calibri"/>
        <family val="2"/>
        <scheme val="minor"/>
      </rPr>
      <t xml:space="preserve">: Utilaje, echipamente tehnologice şi       funcţionale care necesită montaj   aferente  cheltuielilor de renovare de amploare moderată </t>
    </r>
  </si>
  <si>
    <t xml:space="preserve">Utilaje, echipamente tehnologice şi   funcţionale care nu necesită montaj şi echipamente de transport (inclusiv utilaje aferente cheltuielilor de renovare de amploare moderată )         </t>
  </si>
  <si>
    <t xml:space="preserve">Dotări (inclusiv dotari aferente cheltuielilor de renovare de amploare moderată </t>
  </si>
  <si>
    <t>Active necorporale (inclusiv active necorporale aferente cheltuielilor de renovare de amploare moderată )</t>
  </si>
  <si>
    <t xml:space="preserve">Montaj utilaje, echipamente tehnologice şi funcţionale (inclusiv  montaj aferent cheltuielilor de renovare de amploare moderată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</si>
</sst>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1" formatCode="_(* #,##0_);_(* \(#,##0\);_(* &quot;-&quot;_);_(@_)"/>
    <numFmt numFmtId="164" formatCode="#,##0.0000"/>
    <numFmt numFmtId="165" formatCode="#,##0.000"/>
    <numFmt numFmtId="166" formatCode="#,##0.000000"/>
    <numFmt numFmtId="167" formatCode="#,##0.00000"/>
  </numFmts>
  <fonts count="57" x14ac:knownFonts="1">
    <font>
      <sz val="10"/>
      <name val="Calibri"/>
      <family val="2"/>
      <charset val="238"/>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charset val="238"/>
      <scheme val="minor"/>
    </font>
    <font>
      <sz val="11"/>
      <color indexed="8"/>
      <name val="Calibri"/>
      <family val="2"/>
    </font>
    <font>
      <sz val="10"/>
      <name val="Calibri"/>
      <family val="2"/>
      <charset val="238"/>
    </font>
    <font>
      <sz val="9"/>
      <name val="Calibri"/>
      <family val="2"/>
      <scheme val="minor"/>
    </font>
    <font>
      <b/>
      <sz val="9"/>
      <name val="Calibri"/>
      <family val="2"/>
      <scheme val="minor"/>
    </font>
    <font>
      <b/>
      <sz val="9"/>
      <color theme="1"/>
      <name val="Calibri"/>
      <family val="2"/>
      <scheme val="minor"/>
    </font>
    <font>
      <sz val="9"/>
      <color theme="1"/>
      <name val="Calibri"/>
      <family val="2"/>
      <scheme val="minor"/>
    </font>
    <font>
      <sz val="8"/>
      <name val="Calibri"/>
      <family val="2"/>
      <charset val="238"/>
    </font>
    <font>
      <b/>
      <sz val="9"/>
      <color rgb="FFFF0000"/>
      <name val="Calibri"/>
      <family val="2"/>
      <scheme val="minor"/>
    </font>
    <font>
      <sz val="9"/>
      <color rgb="FFFF0000"/>
      <name val="Calibri"/>
      <family val="2"/>
      <scheme val="minor"/>
    </font>
    <font>
      <b/>
      <i/>
      <sz val="9"/>
      <name val="Calibri"/>
      <family val="2"/>
      <scheme val="minor"/>
    </font>
    <font>
      <i/>
      <sz val="9"/>
      <name val="Calibri"/>
      <family val="2"/>
      <scheme val="minor"/>
    </font>
    <font>
      <sz val="8"/>
      <name val="Calibri"/>
      <family val="2"/>
      <scheme val="minor"/>
    </font>
    <font>
      <sz val="9"/>
      <color theme="0"/>
      <name val="Calibri"/>
      <family val="2"/>
      <scheme val="minor"/>
    </font>
    <font>
      <b/>
      <sz val="9"/>
      <color theme="0"/>
      <name val="Calibri"/>
      <family val="2"/>
      <scheme val="minor"/>
    </font>
    <font>
      <b/>
      <i/>
      <sz val="9"/>
      <color theme="0" tint="-0.499984740745262"/>
      <name val="Calibri"/>
      <family val="2"/>
      <scheme val="minor"/>
    </font>
    <font>
      <i/>
      <sz val="9"/>
      <color theme="1"/>
      <name val="Calibri"/>
      <family val="2"/>
      <scheme val="minor"/>
    </font>
    <font>
      <b/>
      <sz val="9"/>
      <color theme="3"/>
      <name val="Calibri"/>
      <family val="2"/>
      <scheme val="minor"/>
    </font>
    <font>
      <b/>
      <sz val="9"/>
      <color rgb="FFC00000"/>
      <name val="Calibri"/>
      <family val="2"/>
      <scheme val="minor"/>
    </font>
    <font>
      <sz val="6"/>
      <color rgb="FFFF0000"/>
      <name val="Calibri"/>
      <family val="2"/>
      <scheme val="minor"/>
    </font>
    <font>
      <b/>
      <sz val="9.5"/>
      <name val="Calibri"/>
      <family val="2"/>
      <scheme val="minor"/>
    </font>
    <font>
      <sz val="9.5"/>
      <name val="Calibri"/>
      <family val="2"/>
      <scheme val="minor"/>
    </font>
    <font>
      <u/>
      <sz val="9.5"/>
      <color indexed="8"/>
      <name val="Calibri"/>
      <family val="2"/>
      <scheme val="minor"/>
    </font>
    <font>
      <sz val="9.5"/>
      <color indexed="8"/>
      <name val="Calibri"/>
      <family val="2"/>
      <scheme val="minor"/>
    </font>
    <font>
      <sz val="9.5"/>
      <color theme="0"/>
      <name val="Calibri"/>
      <family val="2"/>
      <scheme val="minor"/>
    </font>
    <font>
      <sz val="9.5"/>
      <color theme="1"/>
      <name val="Calibri"/>
      <family val="2"/>
      <scheme val="minor"/>
    </font>
    <font>
      <b/>
      <u/>
      <sz val="9.5"/>
      <name val="Calibri"/>
      <family val="2"/>
      <scheme val="minor"/>
    </font>
    <font>
      <b/>
      <sz val="7"/>
      <color theme="1"/>
      <name val="Calibri"/>
      <family val="2"/>
      <scheme val="minor"/>
    </font>
    <font>
      <sz val="7"/>
      <color theme="1"/>
      <name val="Calibri"/>
      <family val="2"/>
      <scheme val="minor"/>
    </font>
    <font>
      <sz val="7"/>
      <name val="Calibri"/>
      <family val="2"/>
      <scheme val="minor"/>
    </font>
    <font>
      <b/>
      <sz val="7"/>
      <name val="Calibri"/>
      <family val="2"/>
      <scheme val="minor"/>
    </font>
    <font>
      <b/>
      <sz val="7"/>
      <color theme="3"/>
      <name val="Calibri"/>
      <family val="2"/>
      <scheme val="minor"/>
    </font>
    <font>
      <b/>
      <sz val="7"/>
      <color rgb="FFC00000"/>
      <name val="Calibri"/>
      <family val="2"/>
      <scheme val="minor"/>
    </font>
    <font>
      <sz val="7"/>
      <color rgb="FFFF0000"/>
      <name val="Calibri"/>
      <family val="2"/>
      <scheme val="minor"/>
    </font>
    <font>
      <b/>
      <sz val="6"/>
      <color rgb="FFFF0000"/>
      <name val="Calibri"/>
      <family val="2"/>
      <scheme val="minor"/>
    </font>
    <font>
      <i/>
      <sz val="9"/>
      <color rgb="FFC00000"/>
      <name val="Calibri"/>
      <family val="2"/>
      <scheme val="minor"/>
    </font>
    <font>
      <b/>
      <i/>
      <sz val="9"/>
      <color rgb="FFC00000"/>
      <name val="Calibri"/>
      <family val="2"/>
      <scheme val="minor"/>
    </font>
    <font>
      <sz val="10"/>
      <name val="Arial"/>
      <family val="2"/>
      <charset val="1"/>
    </font>
    <font>
      <b/>
      <sz val="10"/>
      <name val="Arial"/>
      <family val="2"/>
      <charset val="1"/>
    </font>
    <font>
      <sz val="9"/>
      <name val="Calibri"/>
      <family val="2"/>
    </font>
    <font>
      <sz val="7.5"/>
      <name val="Calibri"/>
      <family val="2"/>
      <scheme val="minor"/>
    </font>
    <font>
      <b/>
      <sz val="7.5"/>
      <name val="Calibri"/>
      <family val="2"/>
      <scheme val="minor"/>
    </font>
    <font>
      <b/>
      <i/>
      <sz val="7.5"/>
      <name val="Calibri"/>
      <family val="2"/>
      <scheme val="minor"/>
    </font>
    <font>
      <sz val="7.5"/>
      <color theme="1"/>
      <name val="Calibri"/>
      <family val="2"/>
      <scheme val="minor"/>
    </font>
    <font>
      <b/>
      <sz val="7.5"/>
      <color theme="1"/>
      <name val="Calibri"/>
      <family val="2"/>
      <scheme val="minor"/>
    </font>
    <font>
      <b/>
      <sz val="7.5"/>
      <name val="Calibri"/>
      <family val="2"/>
    </font>
    <font>
      <b/>
      <i/>
      <sz val="9"/>
      <color theme="0"/>
      <name val="Calibri"/>
      <family val="2"/>
      <scheme val="minor"/>
    </font>
    <font>
      <sz val="7"/>
      <color theme="0"/>
      <name val="Calibri"/>
      <family val="2"/>
      <scheme val="minor"/>
    </font>
    <font>
      <sz val="6"/>
      <color theme="0"/>
      <name val="Calibri"/>
      <family val="2"/>
      <scheme val="minor"/>
    </font>
    <font>
      <b/>
      <sz val="11"/>
      <color indexed="8"/>
      <name val="Calibri"/>
      <family val="2"/>
    </font>
    <font>
      <b/>
      <sz val="6"/>
      <name val="Calibri"/>
      <family val="2"/>
      <scheme val="minor"/>
    </font>
    <font>
      <b/>
      <sz val="7.5"/>
      <color theme="0"/>
      <name val="Arial Narrow"/>
      <family val="2"/>
    </font>
    <font>
      <sz val="7.5"/>
      <color theme="0"/>
      <name val="Calibri"/>
      <family val="2"/>
      <scheme val="minor"/>
    </font>
  </fonts>
  <fills count="12">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5" tint="0.79998168889431442"/>
        <bgColor indexed="64"/>
      </patternFill>
    </fill>
    <fill>
      <patternFill patternType="solid">
        <fgColor rgb="FFFF0000"/>
        <bgColor indexed="64"/>
      </patternFill>
    </fill>
    <fill>
      <patternFill patternType="solid">
        <fgColor theme="5" tint="0.79998168889431442"/>
        <bgColor theme="4" tint="0.79998168889431442"/>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theme="6" tint="0.79998168889431442"/>
        <bgColor indexed="64"/>
      </patternFill>
    </fill>
    <fill>
      <patternFill patternType="solid">
        <fgColor theme="5" tint="0.39997558519241921"/>
        <bgColor indexed="64"/>
      </patternFill>
    </fill>
  </fills>
  <borders count="21">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hair">
        <color auto="1"/>
      </right>
      <top style="hair">
        <color auto="1"/>
      </top>
      <bottom style="hair">
        <color auto="1"/>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bottom/>
      <diagonal/>
    </border>
  </borders>
  <cellStyleXfs count="13">
    <xf numFmtId="0" fontId="0" fillId="0" borderId="0"/>
    <xf numFmtId="0" fontId="4" fillId="0" borderId="0"/>
    <xf numFmtId="0" fontId="3" fillId="0" borderId="0"/>
    <xf numFmtId="9" fontId="5" fillId="0" borderId="0" applyFont="0" applyFill="0" applyBorder="0" applyAlignment="0" applyProtection="0"/>
    <xf numFmtId="0" fontId="2" fillId="0" borderId="0"/>
    <xf numFmtId="9" fontId="6" fillId="0" borderId="0" applyFont="0" applyFill="0" applyBorder="0" applyAlignment="0" applyProtection="0"/>
    <xf numFmtId="0" fontId="1" fillId="0" borderId="0"/>
    <xf numFmtId="0" fontId="41" fillId="0" borderId="0" applyBorder="0" applyProtection="0"/>
    <xf numFmtId="0" fontId="41" fillId="0" borderId="0" applyBorder="0" applyProtection="0"/>
    <xf numFmtId="0" fontId="41" fillId="0" borderId="0" applyBorder="0" applyProtection="0">
      <alignment horizontal="left"/>
    </xf>
    <xf numFmtId="0" fontId="41" fillId="0" borderId="0" applyBorder="0" applyProtection="0"/>
    <xf numFmtId="0" fontId="42" fillId="0" borderId="0" applyBorder="0" applyProtection="0">
      <alignment horizontal="left"/>
    </xf>
    <xf numFmtId="0" fontId="42" fillId="0" borderId="0" applyBorder="0" applyProtection="0"/>
  </cellStyleXfs>
  <cellXfs count="407">
    <xf numFmtId="0" fontId="0" fillId="0" borderId="0" xfId="0"/>
    <xf numFmtId="0" fontId="7" fillId="0" borderId="0" xfId="0" applyFont="1" applyAlignment="1">
      <alignment vertical="top"/>
    </xf>
    <xf numFmtId="0" fontId="7" fillId="0" borderId="0" xfId="0" applyFont="1" applyAlignment="1">
      <alignment vertical="top" wrapText="1"/>
    </xf>
    <xf numFmtId="0" fontId="7" fillId="0" borderId="3" xfId="0" applyFont="1" applyBorder="1" applyAlignment="1">
      <alignment vertical="top" wrapText="1"/>
    </xf>
    <xf numFmtId="0" fontId="9" fillId="0" borderId="3" xfId="0" applyFont="1" applyBorder="1" applyAlignment="1">
      <alignment vertical="top" wrapText="1"/>
    </xf>
    <xf numFmtId="0" fontId="10" fillId="2" borderId="3" xfId="0" applyFont="1" applyFill="1" applyBorder="1" applyAlignment="1" applyProtection="1">
      <alignment vertical="top" wrapText="1"/>
      <protection locked="0"/>
    </xf>
    <xf numFmtId="3" fontId="7" fillId="0" borderId="0" xfId="0" applyNumberFormat="1" applyFont="1" applyAlignment="1">
      <alignment vertical="top"/>
    </xf>
    <xf numFmtId="3" fontId="7" fillId="0" borderId="0" xfId="0" applyNumberFormat="1" applyFont="1" applyAlignment="1">
      <alignment horizontal="center" vertical="top"/>
    </xf>
    <xf numFmtId="3" fontId="10" fillId="0" borderId="0" xfId="0" applyNumberFormat="1" applyFont="1" applyAlignment="1">
      <alignment vertical="top"/>
    </xf>
    <xf numFmtId="3" fontId="10" fillId="0" borderId="0" xfId="0" applyNumberFormat="1" applyFont="1" applyAlignment="1">
      <alignment vertical="top" wrapText="1"/>
    </xf>
    <xf numFmtId="0" fontId="9" fillId="0" borderId="3" xfId="0" applyFont="1" applyBorder="1" applyAlignment="1">
      <alignment horizontal="center" vertical="center" wrapText="1"/>
    </xf>
    <xf numFmtId="3" fontId="9" fillId="0" borderId="3" xfId="0" applyNumberFormat="1" applyFont="1" applyBorder="1" applyAlignment="1">
      <alignment horizontal="center" vertical="center" wrapText="1"/>
    </xf>
    <xf numFmtId="3" fontId="10" fillId="2" borderId="3" xfId="0" applyNumberFormat="1" applyFont="1" applyFill="1" applyBorder="1" applyAlignment="1" applyProtection="1">
      <alignment vertical="top" wrapText="1"/>
      <protection locked="0"/>
    </xf>
    <xf numFmtId="9" fontId="10" fillId="0" borderId="3" xfId="5" applyFont="1" applyBorder="1" applyAlignment="1" applyProtection="1">
      <alignment vertical="top" wrapText="1"/>
    </xf>
    <xf numFmtId="3" fontId="7" fillId="0" borderId="3" xfId="0" applyNumberFormat="1" applyFont="1" applyBorder="1" applyAlignment="1">
      <alignment vertical="top"/>
    </xf>
    <xf numFmtId="3" fontId="9" fillId="0" borderId="3" xfId="0" applyNumberFormat="1" applyFont="1" applyBorder="1" applyAlignment="1">
      <alignment vertical="top"/>
    </xf>
    <xf numFmtId="9" fontId="9" fillId="0" borderId="3" xfId="5" applyFont="1" applyBorder="1" applyAlignment="1" applyProtection="1">
      <alignment vertical="top" wrapText="1"/>
    </xf>
    <xf numFmtId="0" fontId="10" fillId="3" borderId="3" xfId="0" applyFont="1" applyFill="1" applyBorder="1" applyAlignment="1">
      <alignment horizontal="center" vertical="center" wrapText="1"/>
    </xf>
    <xf numFmtId="4" fontId="10" fillId="0" borderId="3" xfId="0" applyNumberFormat="1" applyFont="1" applyBorder="1" applyAlignment="1">
      <alignment vertical="top" wrapText="1"/>
    </xf>
    <xf numFmtId="0" fontId="9" fillId="3" borderId="3" xfId="0" applyFont="1" applyFill="1" applyBorder="1" applyAlignment="1">
      <alignment horizontal="center" vertical="center"/>
    </xf>
    <xf numFmtId="0" fontId="7" fillId="3" borderId="0" xfId="0" applyFont="1" applyFill="1" applyAlignment="1">
      <alignment vertical="top"/>
    </xf>
    <xf numFmtId="3" fontId="10" fillId="3" borderId="0" xfId="0" applyNumberFormat="1" applyFont="1" applyFill="1" applyAlignment="1">
      <alignment vertical="top" wrapText="1"/>
    </xf>
    <xf numFmtId="9" fontId="8" fillId="0" borderId="6" xfId="5" applyFont="1" applyBorder="1" applyAlignment="1" applyProtection="1">
      <alignment vertical="top"/>
    </xf>
    <xf numFmtId="9" fontId="8" fillId="0" borderId="0" xfId="5" applyFont="1" applyBorder="1" applyAlignment="1" applyProtection="1">
      <alignment vertical="top"/>
    </xf>
    <xf numFmtId="4" fontId="7" fillId="2" borderId="3" xfId="1" applyNumberFormat="1" applyFont="1" applyFill="1" applyBorder="1" applyAlignment="1" applyProtection="1">
      <alignment horizontal="right" vertical="top"/>
      <protection locked="0"/>
    </xf>
    <xf numFmtId="9" fontId="8" fillId="0" borderId="0" xfId="5" applyFont="1" applyBorder="1" applyAlignment="1" applyProtection="1">
      <alignment horizontal="right" vertical="top"/>
    </xf>
    <xf numFmtId="9" fontId="18" fillId="0" borderId="0" xfId="5" applyFont="1" applyBorder="1" applyAlignment="1" applyProtection="1">
      <alignment horizontal="right" vertical="top"/>
    </xf>
    <xf numFmtId="0" fontId="23" fillId="0" borderId="0" xfId="1" applyFont="1" applyAlignment="1" applyProtection="1">
      <alignment vertical="top"/>
      <protection hidden="1"/>
    </xf>
    <xf numFmtId="0" fontId="9" fillId="3" borderId="0" xfId="0" applyFont="1" applyFill="1" applyAlignment="1">
      <alignment horizontal="center" vertical="center"/>
    </xf>
    <xf numFmtId="0" fontId="24" fillId="0" borderId="0" xfId="0" applyFont="1"/>
    <xf numFmtId="0" fontId="25" fillId="0" borderId="0" xfId="0" applyFont="1"/>
    <xf numFmtId="10" fontId="24" fillId="4" borderId="0" xfId="0" applyNumberFormat="1" applyFont="1" applyFill="1"/>
    <xf numFmtId="0" fontId="7" fillId="2" borderId="3" xfId="0" applyFont="1" applyFill="1" applyBorder="1" applyAlignment="1" applyProtection="1">
      <alignment vertical="top" wrapText="1"/>
      <protection locked="0"/>
    </xf>
    <xf numFmtId="0" fontId="25" fillId="0" borderId="0" xfId="0" applyFont="1" applyAlignment="1">
      <alignment vertical="top" wrapText="1"/>
    </xf>
    <xf numFmtId="0" fontId="25" fillId="0" borderId="0" xfId="0" applyFont="1" applyAlignment="1">
      <alignment horizontal="left" vertical="top" wrapText="1"/>
    </xf>
    <xf numFmtId="0" fontId="30" fillId="0" borderId="0" xfId="0" applyFont="1" applyAlignment="1">
      <alignment vertical="top" wrapText="1"/>
    </xf>
    <xf numFmtId="0" fontId="30" fillId="0" borderId="0" xfId="0" applyFont="1"/>
    <xf numFmtId="9" fontId="24" fillId="0" borderId="0" xfId="0" applyNumberFormat="1" applyFont="1"/>
    <xf numFmtId="4" fontId="28" fillId="0" borderId="0" xfId="0" applyNumberFormat="1" applyFont="1"/>
    <xf numFmtId="49" fontId="29" fillId="0" borderId="0" xfId="1" applyNumberFormat="1" applyFont="1" applyAlignment="1">
      <alignment horizontal="center" vertical="top"/>
    </xf>
    <xf numFmtId="49" fontId="25" fillId="0" borderId="0" xfId="1" applyNumberFormat="1" applyFont="1" applyAlignment="1">
      <alignment horizontal="center" vertical="top"/>
    </xf>
    <xf numFmtId="4" fontId="7" fillId="2" borderId="3" xfId="0" applyNumberFormat="1" applyFont="1" applyFill="1" applyBorder="1" applyAlignment="1" applyProtection="1">
      <alignment horizontal="right" vertical="center" wrapText="1"/>
      <protection locked="0"/>
    </xf>
    <xf numFmtId="49" fontId="10" fillId="0" borderId="3" xfId="1" applyNumberFormat="1" applyFont="1" applyBorder="1" applyAlignment="1">
      <alignment horizontal="center" vertical="top"/>
    </xf>
    <xf numFmtId="0" fontId="10" fillId="0" borderId="3" xfId="1" applyFont="1" applyBorder="1" applyAlignment="1">
      <alignment vertical="top" wrapText="1"/>
    </xf>
    <xf numFmtId="4" fontId="10" fillId="0" borderId="3" xfId="1" applyNumberFormat="1" applyFont="1" applyBorder="1" applyAlignment="1">
      <alignment horizontal="right" vertical="top"/>
    </xf>
    <xf numFmtId="0" fontId="10" fillId="0" borderId="3" xfId="1" applyFont="1" applyBorder="1" applyAlignment="1">
      <alignment vertical="top"/>
    </xf>
    <xf numFmtId="4" fontId="10" fillId="0" borderId="5" xfId="1" applyNumberFormat="1" applyFont="1" applyBorder="1" applyAlignment="1">
      <alignment vertical="top"/>
    </xf>
    <xf numFmtId="4" fontId="10" fillId="0" borderId="3" xfId="1" applyNumberFormat="1" applyFont="1" applyBorder="1" applyAlignment="1">
      <alignment vertical="top"/>
    </xf>
    <xf numFmtId="0" fontId="10" fillId="0" borderId="0" xfId="1" applyFont="1" applyAlignment="1">
      <alignment vertical="top"/>
    </xf>
    <xf numFmtId="0" fontId="9" fillId="0" borderId="3" xfId="1" applyFont="1" applyBorder="1" applyAlignment="1">
      <alignment horizontal="center" vertical="top"/>
    </xf>
    <xf numFmtId="0" fontId="9" fillId="0" borderId="3" xfId="1" applyFont="1" applyBorder="1" applyAlignment="1">
      <alignment vertical="top" wrapText="1"/>
    </xf>
    <xf numFmtId="0" fontId="9" fillId="0" borderId="3" xfId="1" applyFont="1" applyBorder="1" applyAlignment="1">
      <alignment horizontal="right" vertical="top"/>
    </xf>
    <xf numFmtId="4" fontId="8" fillId="0" borderId="3" xfId="1" applyNumberFormat="1" applyFont="1" applyBorder="1" applyAlignment="1">
      <alignment horizontal="center" vertical="center" wrapText="1"/>
    </xf>
    <xf numFmtId="4" fontId="9" fillId="0" borderId="5" xfId="1" applyNumberFormat="1" applyFont="1" applyBorder="1" applyAlignment="1">
      <alignment vertical="top"/>
    </xf>
    <xf numFmtId="49" fontId="8" fillId="0" borderId="3" xfId="1" applyNumberFormat="1" applyFont="1" applyBorder="1" applyAlignment="1">
      <alignment horizontal="center" vertical="top"/>
    </xf>
    <xf numFmtId="4" fontId="7" fillId="3" borderId="3" xfId="0" applyNumberFormat="1" applyFont="1" applyFill="1" applyBorder="1" applyAlignment="1">
      <alignment horizontal="right" vertical="center" wrapText="1"/>
    </xf>
    <xf numFmtId="4" fontId="9" fillId="3" borderId="3" xfId="0" applyNumberFormat="1" applyFont="1" applyFill="1" applyBorder="1" applyAlignment="1">
      <alignment horizontal="right" vertical="center"/>
    </xf>
    <xf numFmtId="4" fontId="7" fillId="3" borderId="3" xfId="1" applyNumberFormat="1" applyFont="1" applyFill="1" applyBorder="1" applyAlignment="1">
      <alignment horizontal="right" vertical="top"/>
    </xf>
    <xf numFmtId="0" fontId="7" fillId="3" borderId="3" xfId="1" applyFont="1" applyFill="1" applyBorder="1" applyAlignment="1">
      <alignment vertical="top" wrapText="1"/>
    </xf>
    <xf numFmtId="49" fontId="21" fillId="3" borderId="3" xfId="1" applyNumberFormat="1" applyFont="1" applyFill="1" applyBorder="1" applyAlignment="1">
      <alignment horizontal="center" vertical="top"/>
    </xf>
    <xf numFmtId="0" fontId="21" fillId="3" borderId="3" xfId="1" applyFont="1" applyFill="1" applyBorder="1" applyAlignment="1">
      <alignment vertical="top" wrapText="1"/>
    </xf>
    <xf numFmtId="4" fontId="21" fillId="3" borderId="3" xfId="1" applyNumberFormat="1" applyFont="1" applyFill="1" applyBorder="1" applyAlignment="1">
      <alignment horizontal="right" vertical="top"/>
    </xf>
    <xf numFmtId="0" fontId="21" fillId="3" borderId="3" xfId="0" applyFont="1" applyFill="1" applyBorder="1" applyAlignment="1">
      <alignment horizontal="center" vertical="center"/>
    </xf>
    <xf numFmtId="0" fontId="21" fillId="3" borderId="0" xfId="1" applyFont="1" applyFill="1" applyAlignment="1">
      <alignment vertical="top"/>
    </xf>
    <xf numFmtId="49" fontId="7" fillId="0" borderId="3" xfId="1" applyNumberFormat="1" applyFont="1" applyBorder="1" applyAlignment="1">
      <alignment horizontal="center" vertical="top"/>
    </xf>
    <xf numFmtId="0" fontId="7" fillId="3" borderId="3" xfId="0" applyFont="1" applyFill="1" applyBorder="1" applyAlignment="1">
      <alignment vertical="top" wrapText="1"/>
    </xf>
    <xf numFmtId="0" fontId="21" fillId="3" borderId="3" xfId="1" applyFont="1" applyFill="1" applyBorder="1" applyAlignment="1">
      <alignment horizontal="center" vertical="top"/>
    </xf>
    <xf numFmtId="2" fontId="7" fillId="0" borderId="3" xfId="1" applyNumberFormat="1" applyFont="1" applyBorder="1" applyAlignment="1">
      <alignment horizontal="center" vertical="top"/>
    </xf>
    <xf numFmtId="49" fontId="10" fillId="0" borderId="3" xfId="0" applyNumberFormat="1" applyFont="1" applyBorder="1" applyAlignment="1">
      <alignment horizontal="center" vertical="center" wrapText="1"/>
    </xf>
    <xf numFmtId="4" fontId="10" fillId="0" borderId="3" xfId="0" applyNumberFormat="1" applyFont="1" applyBorder="1" applyAlignment="1">
      <alignment horizontal="right" vertical="center" wrapText="1"/>
    </xf>
    <xf numFmtId="49" fontId="8" fillId="3" borderId="3" xfId="1" applyNumberFormat="1" applyFont="1" applyFill="1" applyBorder="1" applyAlignment="1">
      <alignment horizontal="center" vertical="top"/>
    </xf>
    <xf numFmtId="0" fontId="10" fillId="3" borderId="0" xfId="1" applyFont="1" applyFill="1" applyAlignment="1">
      <alignment vertical="top"/>
    </xf>
    <xf numFmtId="4" fontId="21" fillId="0" borderId="5" xfId="1" applyNumberFormat="1" applyFont="1" applyBorder="1" applyAlignment="1">
      <alignment vertical="top"/>
    </xf>
    <xf numFmtId="0" fontId="8" fillId="3" borderId="3" xfId="1" applyFont="1" applyFill="1" applyBorder="1" applyAlignment="1">
      <alignment vertical="top" wrapText="1"/>
    </xf>
    <xf numFmtId="4" fontId="8" fillId="3" borderId="3" xfId="1" applyNumberFormat="1" applyFont="1" applyFill="1" applyBorder="1" applyAlignment="1">
      <alignment horizontal="right" vertical="top"/>
    </xf>
    <xf numFmtId="0" fontId="9" fillId="0" borderId="0" xfId="1" applyFont="1" applyAlignment="1">
      <alignment vertical="top"/>
    </xf>
    <xf numFmtId="4" fontId="22" fillId="3" borderId="3" xfId="1" applyNumberFormat="1" applyFont="1" applyFill="1" applyBorder="1" applyAlignment="1">
      <alignment horizontal="right" vertical="top"/>
    </xf>
    <xf numFmtId="0" fontId="22" fillId="3" borderId="0" xfId="1" applyFont="1" applyFill="1" applyAlignment="1">
      <alignment vertical="top"/>
    </xf>
    <xf numFmtId="0" fontId="9" fillId="0" borderId="3" xfId="1" applyFont="1" applyBorder="1" applyAlignment="1">
      <alignment horizontal="center" vertical="top" wrapText="1"/>
    </xf>
    <xf numFmtId="0" fontId="9" fillId="0" borderId="3" xfId="1" applyFont="1" applyBorder="1" applyAlignment="1">
      <alignment horizontal="right" vertical="top" wrapText="1"/>
    </xf>
    <xf numFmtId="4" fontId="17" fillId="0" borderId="0" xfId="1" applyNumberFormat="1" applyFont="1" applyAlignment="1">
      <alignment horizontal="right" vertical="top"/>
    </xf>
    <xf numFmtId="4" fontId="7" fillId="0" borderId="0" xfId="1" applyNumberFormat="1" applyFont="1" applyAlignment="1">
      <alignment horizontal="right" vertical="top"/>
    </xf>
    <xf numFmtId="0" fontId="10" fillId="0" borderId="3" xfId="1" applyFont="1" applyBorder="1" applyAlignment="1">
      <alignment horizontal="center" vertical="top" wrapText="1"/>
    </xf>
    <xf numFmtId="4" fontId="9" fillId="0" borderId="3" xfId="1" applyNumberFormat="1" applyFont="1" applyBorder="1" applyAlignment="1">
      <alignment horizontal="right" vertical="top"/>
    </xf>
    <xf numFmtId="4" fontId="18" fillId="0" borderId="0" xfId="1" applyNumberFormat="1" applyFont="1" applyAlignment="1">
      <alignment horizontal="right" vertical="top"/>
    </xf>
    <xf numFmtId="0" fontId="9" fillId="3" borderId="5" xfId="0" applyFont="1" applyFill="1" applyBorder="1" applyAlignment="1">
      <alignment horizontal="center" vertical="center"/>
    </xf>
    <xf numFmtId="4" fontId="8" fillId="0" borderId="3" xfId="1" applyNumberFormat="1" applyFont="1" applyBorder="1" applyAlignment="1">
      <alignment horizontal="right" vertical="top"/>
    </xf>
    <xf numFmtId="0" fontId="20" fillId="3" borderId="0" xfId="0" applyFont="1" applyFill="1" applyAlignment="1">
      <alignment vertical="center"/>
    </xf>
    <xf numFmtId="0" fontId="7" fillId="3" borderId="0" xfId="1" applyFont="1" applyFill="1" applyAlignment="1">
      <alignment horizontal="right" vertical="top"/>
    </xf>
    <xf numFmtId="0" fontId="23" fillId="0" borderId="0" xfId="1" applyFont="1" applyAlignment="1">
      <alignment vertical="top"/>
    </xf>
    <xf numFmtId="4" fontId="10" fillId="3" borderId="3" xfId="1" applyNumberFormat="1" applyFont="1" applyFill="1" applyBorder="1" applyAlignment="1">
      <alignment horizontal="right" vertical="top"/>
    </xf>
    <xf numFmtId="4" fontId="13" fillId="0" borderId="0" xfId="1" applyNumberFormat="1" applyFont="1" applyAlignment="1">
      <alignment horizontal="right" vertical="top"/>
    </xf>
    <xf numFmtId="4" fontId="10" fillId="3" borderId="3" xfId="1" applyNumberFormat="1" applyFont="1" applyFill="1" applyBorder="1" applyAlignment="1">
      <alignment vertical="top" wrapText="1"/>
    </xf>
    <xf numFmtId="4" fontId="10" fillId="0" borderId="3" xfId="1" applyNumberFormat="1" applyFont="1" applyBorder="1" applyAlignment="1">
      <alignment horizontal="center" vertical="center" wrapText="1"/>
    </xf>
    <xf numFmtId="10" fontId="10" fillId="0" borderId="3" xfId="1" applyNumberFormat="1" applyFont="1" applyBorder="1" applyAlignment="1">
      <alignment horizontal="center" vertical="center"/>
    </xf>
    <xf numFmtId="4" fontId="7" fillId="0" borderId="3" xfId="1" applyNumberFormat="1" applyFont="1" applyBorder="1" applyAlignment="1">
      <alignment horizontal="center" vertical="center"/>
    </xf>
    <xf numFmtId="4" fontId="10" fillId="3" borderId="0" xfId="1" applyNumberFormat="1" applyFont="1" applyFill="1" applyAlignment="1">
      <alignment vertical="top"/>
    </xf>
    <xf numFmtId="4" fontId="9" fillId="3" borderId="0" xfId="0" applyNumberFormat="1" applyFont="1" applyFill="1" applyAlignment="1">
      <alignment horizontal="center" vertical="center"/>
    </xf>
    <xf numFmtId="49" fontId="10" fillId="0" borderId="0" xfId="1" applyNumberFormat="1" applyFont="1" applyAlignment="1">
      <alignment horizontal="center" vertical="top"/>
    </xf>
    <xf numFmtId="0" fontId="10" fillId="0" borderId="0" xfId="1" applyFont="1" applyAlignment="1">
      <alignment vertical="top" wrapText="1"/>
    </xf>
    <xf numFmtId="4" fontId="10" fillId="0" borderId="0" xfId="1" applyNumberFormat="1" applyFont="1" applyAlignment="1">
      <alignment horizontal="right" vertical="top"/>
    </xf>
    <xf numFmtId="4" fontId="10" fillId="0" borderId="0" xfId="1" applyNumberFormat="1" applyFont="1" applyAlignment="1">
      <alignment vertical="top"/>
    </xf>
    <xf numFmtId="4" fontId="10" fillId="2" borderId="3" xfId="1" applyNumberFormat="1" applyFont="1" applyFill="1" applyBorder="1" applyAlignment="1" applyProtection="1">
      <alignment vertical="top"/>
      <protection locked="0"/>
    </xf>
    <xf numFmtId="4" fontId="10" fillId="2" borderId="5" xfId="1" applyNumberFormat="1" applyFont="1" applyFill="1" applyBorder="1" applyAlignment="1" applyProtection="1">
      <alignment vertical="top"/>
      <protection locked="0"/>
    </xf>
    <xf numFmtId="4" fontId="9" fillId="2" borderId="5" xfId="0" applyNumberFormat="1" applyFont="1" applyFill="1" applyBorder="1" applyAlignment="1" applyProtection="1">
      <alignment horizontal="center" vertical="center" wrapText="1"/>
      <protection locked="0"/>
    </xf>
    <xf numFmtId="4" fontId="9" fillId="2" borderId="3" xfId="0" applyNumberFormat="1" applyFont="1" applyFill="1" applyBorder="1" applyAlignment="1" applyProtection="1">
      <alignment horizontal="center" vertical="center" wrapText="1"/>
      <protection locked="0"/>
    </xf>
    <xf numFmtId="4" fontId="9" fillId="3" borderId="3" xfId="0" applyNumberFormat="1" applyFont="1" applyFill="1" applyBorder="1" applyAlignment="1">
      <alignment horizontal="center" vertical="center"/>
    </xf>
    <xf numFmtId="4" fontId="12" fillId="3" borderId="0" xfId="0" applyNumberFormat="1" applyFont="1" applyFill="1" applyAlignment="1">
      <alignment horizontal="center" vertical="center"/>
    </xf>
    <xf numFmtId="4" fontId="13" fillId="3" borderId="0" xfId="0" applyNumberFormat="1" applyFont="1" applyFill="1" applyAlignment="1">
      <alignment horizontal="center" vertical="center" wrapText="1"/>
    </xf>
    <xf numFmtId="0" fontId="32" fillId="3" borderId="3" xfId="1" applyFont="1" applyFill="1" applyBorder="1" applyAlignment="1">
      <alignment horizontal="left" vertical="top" wrapText="1"/>
    </xf>
    <xf numFmtId="0" fontId="32" fillId="0" borderId="3" xfId="1" applyFont="1" applyBorder="1" applyAlignment="1">
      <alignment horizontal="left" vertical="top" wrapText="1"/>
    </xf>
    <xf numFmtId="0" fontId="30" fillId="0" borderId="0" xfId="0" applyFont="1" applyAlignment="1">
      <alignment horizontal="center" vertical="top" wrapText="1"/>
    </xf>
    <xf numFmtId="0" fontId="32" fillId="0" borderId="3" xfId="1" applyFont="1" applyBorder="1" applyAlignment="1">
      <alignment vertical="top"/>
    </xf>
    <xf numFmtId="0" fontId="32" fillId="0" borderId="4" xfId="1" applyFont="1" applyBorder="1" applyAlignment="1">
      <alignment vertical="top"/>
    </xf>
    <xf numFmtId="4" fontId="34" fillId="0" borderId="3" xfId="1" applyNumberFormat="1" applyFont="1" applyBorder="1" applyAlignment="1">
      <alignment horizontal="center" vertical="center" wrapText="1"/>
    </xf>
    <xf numFmtId="0" fontId="32" fillId="0" borderId="3" xfId="1" applyFont="1" applyBorder="1" applyAlignment="1">
      <alignment horizontal="center" vertical="top"/>
    </xf>
    <xf numFmtId="4" fontId="35" fillId="3" borderId="3" xfId="1" applyNumberFormat="1" applyFont="1" applyFill="1" applyBorder="1" applyAlignment="1">
      <alignment horizontal="right" vertical="top"/>
    </xf>
    <xf numFmtId="0" fontId="35" fillId="3" borderId="3" xfId="1" applyFont="1" applyFill="1" applyBorder="1" applyAlignment="1">
      <alignment horizontal="center" vertical="top"/>
    </xf>
    <xf numFmtId="0" fontId="32" fillId="0" borderId="3" xfId="1" applyFont="1" applyBorder="1" applyAlignment="1">
      <alignment horizontal="center" vertical="center"/>
    </xf>
    <xf numFmtId="0" fontId="33" fillId="0" borderId="3" xfId="1" applyFont="1" applyBorder="1" applyAlignment="1">
      <alignment horizontal="left" vertical="top" wrapText="1"/>
    </xf>
    <xf numFmtId="0" fontId="33" fillId="0" borderId="3" xfId="1" applyFont="1" applyBorder="1" applyAlignment="1">
      <alignment horizontal="center" vertical="top"/>
    </xf>
    <xf numFmtId="0" fontId="33" fillId="0" borderId="3" xfId="1" applyFont="1" applyBorder="1" applyAlignment="1">
      <alignment horizontal="left" vertical="top"/>
    </xf>
    <xf numFmtId="0" fontId="35" fillId="3" borderId="3" xfId="1" applyFont="1" applyFill="1" applyBorder="1" applyAlignment="1">
      <alignment horizontal="left" vertical="top"/>
    </xf>
    <xf numFmtId="0" fontId="35" fillId="3" borderId="3" xfId="1" applyFont="1" applyFill="1" applyBorder="1" applyAlignment="1">
      <alignment horizontal="left" vertical="top" wrapText="1"/>
    </xf>
    <xf numFmtId="0" fontId="32" fillId="0" borderId="3" xfId="1" applyFont="1" applyBorder="1" applyAlignment="1">
      <alignment horizontal="left" vertical="top"/>
    </xf>
    <xf numFmtId="0" fontId="32" fillId="3" borderId="3" xfId="1" applyFont="1" applyFill="1" applyBorder="1" applyAlignment="1">
      <alignment horizontal="center" vertical="top"/>
    </xf>
    <xf numFmtId="0" fontId="35" fillId="3" borderId="3" xfId="1" applyFont="1" applyFill="1" applyBorder="1" applyAlignment="1" applyProtection="1">
      <alignment horizontal="center" vertical="top"/>
      <protection hidden="1"/>
    </xf>
    <xf numFmtId="0" fontId="31" fillId="0" borderId="3" xfId="1" applyFont="1" applyBorder="1" applyAlignment="1" applyProtection="1">
      <alignment horizontal="center" vertical="top"/>
      <protection hidden="1"/>
    </xf>
    <xf numFmtId="0" fontId="34" fillId="0" borderId="3" xfId="1" applyFont="1" applyBorder="1" applyAlignment="1" applyProtection="1">
      <alignment horizontal="center" vertical="top"/>
      <protection hidden="1"/>
    </xf>
    <xf numFmtId="0" fontId="37" fillId="0" borderId="0" xfId="1" applyFont="1" applyAlignment="1" applyProtection="1">
      <alignment vertical="top"/>
      <protection hidden="1"/>
    </xf>
    <xf numFmtId="4" fontId="37" fillId="0" borderId="0" xfId="1" applyNumberFormat="1" applyFont="1" applyAlignment="1" applyProtection="1">
      <alignment vertical="top"/>
      <protection hidden="1"/>
    </xf>
    <xf numFmtId="0" fontId="37" fillId="0" borderId="0" xfId="1" applyFont="1" applyAlignment="1">
      <alignment vertical="top"/>
    </xf>
    <xf numFmtId="0" fontId="32" fillId="0" borderId="0" xfId="1" applyFont="1" applyAlignment="1">
      <alignment vertical="top"/>
    </xf>
    <xf numFmtId="49" fontId="22" fillId="4" borderId="3" xfId="1" applyNumberFormat="1" applyFont="1" applyFill="1" applyBorder="1" applyAlignment="1">
      <alignment horizontal="center" vertical="top"/>
    </xf>
    <xf numFmtId="0" fontId="22" fillId="4" borderId="3" xfId="1" applyFont="1" applyFill="1" applyBorder="1" applyAlignment="1">
      <alignment vertical="top" wrapText="1"/>
    </xf>
    <xf numFmtId="4" fontId="22" fillId="4" borderId="3" xfId="1" applyNumberFormat="1" applyFont="1" applyFill="1" applyBorder="1" applyAlignment="1">
      <alignment horizontal="right" vertical="top"/>
    </xf>
    <xf numFmtId="0" fontId="36" fillId="4" borderId="3" xfId="1" applyFont="1" applyFill="1" applyBorder="1" applyAlignment="1" applyProtection="1">
      <alignment horizontal="center" vertical="top"/>
      <protection hidden="1"/>
    </xf>
    <xf numFmtId="0" fontId="21" fillId="4" borderId="3" xfId="1" applyFont="1" applyFill="1" applyBorder="1" applyAlignment="1">
      <alignment horizontal="center" vertical="top"/>
    </xf>
    <xf numFmtId="0" fontId="21" fillId="4" borderId="3" xfId="1" applyFont="1" applyFill="1" applyBorder="1" applyAlignment="1">
      <alignment vertical="top" wrapText="1"/>
    </xf>
    <xf numFmtId="4" fontId="21" fillId="4" borderId="3" xfId="1" applyNumberFormat="1" applyFont="1" applyFill="1" applyBorder="1" applyAlignment="1">
      <alignment horizontal="right" vertical="top"/>
    </xf>
    <xf numFmtId="0" fontId="35" fillId="4" borderId="3" xfId="1" applyFont="1" applyFill="1" applyBorder="1" applyAlignment="1">
      <alignment horizontal="center" vertical="top"/>
    </xf>
    <xf numFmtId="0" fontId="10" fillId="0" borderId="0" xfId="1" applyFont="1" applyAlignment="1">
      <alignment horizontal="center" vertical="top" wrapText="1"/>
    </xf>
    <xf numFmtId="0" fontId="9" fillId="0" borderId="0" xfId="1" applyFont="1" applyAlignment="1">
      <alignment vertical="top" wrapText="1"/>
    </xf>
    <xf numFmtId="4" fontId="9" fillId="0" borderId="0" xfId="1" applyNumberFormat="1" applyFont="1" applyAlignment="1">
      <alignment horizontal="right" vertical="top"/>
    </xf>
    <xf numFmtId="0" fontId="15" fillId="3" borderId="3" xfId="0" applyFont="1" applyFill="1" applyBorder="1" applyAlignment="1">
      <alignment horizontal="center" vertical="center" wrapText="1"/>
    </xf>
    <xf numFmtId="0" fontId="38" fillId="3" borderId="0" xfId="1" applyFont="1" applyFill="1" applyAlignment="1">
      <alignment horizontal="center" vertical="top"/>
    </xf>
    <xf numFmtId="0" fontId="23" fillId="3" borderId="0" xfId="1" applyFont="1" applyFill="1" applyAlignment="1">
      <alignment horizontal="center" vertical="top"/>
    </xf>
    <xf numFmtId="0" fontId="38" fillId="3" borderId="0" xfId="1" applyFont="1" applyFill="1" applyAlignment="1" applyProtection="1">
      <alignment horizontal="center" vertical="top"/>
      <protection hidden="1"/>
    </xf>
    <xf numFmtId="0" fontId="38" fillId="0" borderId="0" xfId="1" applyFont="1" applyAlignment="1" applyProtection="1">
      <alignment horizontal="center" vertical="top"/>
      <protection hidden="1"/>
    </xf>
    <xf numFmtId="9" fontId="23" fillId="0" borderId="0" xfId="1" applyNumberFormat="1" applyFont="1" applyAlignment="1">
      <alignment vertical="top"/>
    </xf>
    <xf numFmtId="0" fontId="7" fillId="0" borderId="0" xfId="0" applyFont="1" applyAlignment="1">
      <alignment wrapText="1"/>
    </xf>
    <xf numFmtId="0" fontId="8" fillId="0" borderId="0" xfId="0" applyFont="1" applyAlignment="1">
      <alignment vertical="center"/>
    </xf>
    <xf numFmtId="2" fontId="8" fillId="0" borderId="0" xfId="0" applyNumberFormat="1" applyFont="1" applyAlignment="1">
      <alignment vertical="center" wrapText="1"/>
    </xf>
    <xf numFmtId="10" fontId="17" fillId="3" borderId="0" xfId="1" applyNumberFormat="1" applyFont="1" applyFill="1" applyAlignment="1">
      <alignment horizontal="right" vertical="top"/>
    </xf>
    <xf numFmtId="4" fontId="8" fillId="4" borderId="3" xfId="1" applyNumberFormat="1" applyFont="1" applyFill="1" applyBorder="1" applyAlignment="1">
      <alignment horizontal="center" vertical="center" wrapText="1"/>
    </xf>
    <xf numFmtId="0" fontId="7" fillId="0" borderId="0" xfId="0" applyFont="1"/>
    <xf numFmtId="4" fontId="7" fillId="7" borderId="3" xfId="0" applyNumberFormat="1" applyFont="1" applyFill="1" applyBorder="1"/>
    <xf numFmtId="4" fontId="7" fillId="0" borderId="3" xfId="0" applyNumberFormat="1" applyFont="1" applyBorder="1"/>
    <xf numFmtId="0" fontId="7" fillId="0" borderId="0" xfId="0" applyFont="1" applyAlignment="1">
      <alignment horizontal="left" vertical="center" wrapText="1"/>
    </xf>
    <xf numFmtId="0" fontId="12" fillId="3" borderId="3" xfId="0" applyFont="1" applyFill="1" applyBorder="1" applyAlignment="1">
      <alignment vertical="top" wrapText="1"/>
    </xf>
    <xf numFmtId="0" fontId="8" fillId="7" borderId="3" xfId="9" applyFont="1" applyFill="1" applyBorder="1" applyAlignment="1">
      <alignment horizontal="left" vertical="center" wrapText="1"/>
    </xf>
    <xf numFmtId="0" fontId="8" fillId="0" borderId="3" xfId="9" applyFont="1" applyBorder="1" applyAlignment="1">
      <alignment horizontal="left" vertical="center" wrapText="1"/>
    </xf>
    <xf numFmtId="0" fontId="8" fillId="0" borderId="3" xfId="9" applyFont="1" applyBorder="1" applyAlignment="1">
      <alignment vertical="top" wrapText="1"/>
    </xf>
    <xf numFmtId="0" fontId="8" fillId="8" borderId="3" xfId="9" applyFont="1" applyFill="1" applyBorder="1" applyAlignment="1">
      <alignment horizontal="left" vertical="center" wrapText="1"/>
    </xf>
    <xf numFmtId="4" fontId="7" fillId="8" borderId="3" xfId="0" applyNumberFormat="1" applyFont="1" applyFill="1" applyBorder="1"/>
    <xf numFmtId="0" fontId="8" fillId="9" borderId="3" xfId="9" applyFont="1" applyFill="1" applyBorder="1" applyAlignment="1">
      <alignment horizontal="left" vertical="center" wrapText="1"/>
    </xf>
    <xf numFmtId="4" fontId="7" fillId="9" borderId="3" xfId="0" applyNumberFormat="1" applyFont="1" applyFill="1" applyBorder="1"/>
    <xf numFmtId="0" fontId="8" fillId="4" borderId="3" xfId="9" applyFont="1" applyFill="1" applyBorder="1" applyAlignment="1">
      <alignment horizontal="left" vertical="center" wrapText="1"/>
    </xf>
    <xf numFmtId="4" fontId="7" fillId="4" borderId="3" xfId="0" applyNumberFormat="1" applyFont="1" applyFill="1" applyBorder="1"/>
    <xf numFmtId="0" fontId="8" fillId="10" borderId="3" xfId="9" applyFont="1" applyFill="1" applyBorder="1" applyAlignment="1">
      <alignment vertical="top" wrapText="1"/>
    </xf>
    <xf numFmtId="0" fontId="8" fillId="10" borderId="3" xfId="9" applyFont="1" applyFill="1" applyBorder="1" applyAlignment="1">
      <alignment horizontal="left" vertical="center" wrapText="1"/>
    </xf>
    <xf numFmtId="4" fontId="7" fillId="10" borderId="3" xfId="0" applyNumberFormat="1" applyFont="1" applyFill="1" applyBorder="1"/>
    <xf numFmtId="4" fontId="8" fillId="11" borderId="3" xfId="0" applyNumberFormat="1" applyFont="1" applyFill="1" applyBorder="1"/>
    <xf numFmtId="0" fontId="14" fillId="0" borderId="3" xfId="0" applyFont="1" applyBorder="1" applyAlignment="1">
      <alignment horizontal="center" vertical="center" wrapText="1"/>
    </xf>
    <xf numFmtId="0" fontId="40" fillId="0" borderId="3" xfId="0" applyFont="1" applyBorder="1" applyAlignment="1">
      <alignment horizontal="center" vertical="center" wrapText="1"/>
    </xf>
    <xf numFmtId="0" fontId="7" fillId="0" borderId="0" xfId="0" applyFont="1" applyAlignment="1">
      <alignment horizontal="center" vertical="center" wrapText="1"/>
    </xf>
    <xf numFmtId="0" fontId="15" fillId="0" borderId="3" xfId="0" applyFont="1" applyBorder="1" applyAlignment="1">
      <alignment horizontal="center" vertical="center" wrapText="1"/>
    </xf>
    <xf numFmtId="0" fontId="39" fillId="0" borderId="3" xfId="0" applyFont="1" applyBorder="1" applyAlignment="1">
      <alignment horizontal="center" vertical="center" wrapText="1"/>
    </xf>
    <xf numFmtId="0" fontId="7" fillId="0" borderId="0" xfId="0" applyFont="1" applyAlignment="1">
      <alignment horizontal="center" wrapText="1"/>
    </xf>
    <xf numFmtId="0" fontId="7" fillId="0" borderId="3" xfId="0" applyFont="1" applyBorder="1" applyAlignment="1">
      <alignment horizontal="center" wrapText="1"/>
    </xf>
    <xf numFmtId="0" fontId="16" fillId="0" borderId="3" xfId="0" applyFont="1" applyBorder="1" applyAlignment="1">
      <alignment wrapText="1"/>
    </xf>
    <xf numFmtId="0" fontId="7" fillId="0" borderId="3" xfId="0" applyFont="1" applyBorder="1" applyAlignment="1">
      <alignment wrapText="1"/>
    </xf>
    <xf numFmtId="4" fontId="7" fillId="0" borderId="3" xfId="0" applyNumberFormat="1" applyFont="1" applyBorder="1" applyAlignment="1">
      <alignment wrapText="1"/>
    </xf>
    <xf numFmtId="4" fontId="8" fillId="3" borderId="3" xfId="0" applyNumberFormat="1" applyFont="1" applyFill="1" applyBorder="1" applyAlignment="1">
      <alignment horizontal="right" vertical="center"/>
    </xf>
    <xf numFmtId="0" fontId="8" fillId="3" borderId="3" xfId="0" applyFont="1" applyFill="1" applyBorder="1" applyAlignment="1">
      <alignment horizontal="center" vertical="center"/>
    </xf>
    <xf numFmtId="0" fontId="7" fillId="0" borderId="0" xfId="1" applyFont="1" applyAlignment="1">
      <alignment vertical="top"/>
    </xf>
    <xf numFmtId="4" fontId="7" fillId="2" borderId="3" xfId="1" applyNumberFormat="1" applyFont="1" applyFill="1" applyBorder="1" applyAlignment="1" applyProtection="1">
      <alignment vertical="top"/>
      <protection locked="0"/>
    </xf>
    <xf numFmtId="49" fontId="7" fillId="0" borderId="3" xfId="0" applyNumberFormat="1" applyFont="1" applyBorder="1" applyAlignment="1">
      <alignment horizontal="center" vertical="center" wrapText="1"/>
    </xf>
    <xf numFmtId="4" fontId="7" fillId="0" borderId="3" xfId="0" applyNumberFormat="1" applyFont="1" applyBorder="1" applyAlignment="1">
      <alignment horizontal="right" vertical="center" wrapText="1"/>
    </xf>
    <xf numFmtId="0" fontId="33" fillId="0" borderId="3" xfId="1" applyFont="1" applyBorder="1" applyAlignment="1">
      <alignment horizontal="center" vertical="center"/>
    </xf>
    <xf numFmtId="4" fontId="7" fillId="0" borderId="3" xfId="1" applyNumberFormat="1" applyFont="1" applyBorder="1" applyAlignment="1">
      <alignment vertical="top"/>
    </xf>
    <xf numFmtId="0" fontId="33" fillId="0" borderId="3" xfId="1" applyFont="1" applyBorder="1" applyAlignment="1">
      <alignment horizontal="left" vertical="center" wrapText="1"/>
    </xf>
    <xf numFmtId="0" fontId="33" fillId="3" borderId="3" xfId="1" applyFont="1" applyFill="1" applyBorder="1" applyAlignment="1">
      <alignment horizontal="left" vertical="top" wrapText="1"/>
    </xf>
    <xf numFmtId="0" fontId="7" fillId="3" borderId="0" xfId="1" applyFont="1" applyFill="1" applyAlignment="1">
      <alignment vertical="top"/>
    </xf>
    <xf numFmtId="164" fontId="7" fillId="0" borderId="0" xfId="0" applyNumberFormat="1" applyFont="1"/>
    <xf numFmtId="4" fontId="22" fillId="3" borderId="5" xfId="1" applyNumberFormat="1" applyFont="1" applyFill="1" applyBorder="1" applyAlignment="1">
      <alignment horizontal="center" vertical="center"/>
    </xf>
    <xf numFmtId="4" fontId="22" fillId="3" borderId="3" xfId="1" applyNumberFormat="1" applyFont="1" applyFill="1" applyBorder="1" applyAlignment="1">
      <alignment horizontal="center" vertical="center"/>
    </xf>
    <xf numFmtId="9" fontId="19" fillId="0" borderId="5" xfId="5" applyFont="1" applyFill="1" applyBorder="1" applyAlignment="1" applyProtection="1">
      <alignment horizontal="center" vertical="center"/>
    </xf>
    <xf numFmtId="9" fontId="19" fillId="0" borderId="3" xfId="5" applyFont="1" applyFill="1" applyBorder="1" applyAlignment="1" applyProtection="1">
      <alignment horizontal="center" vertical="center"/>
    </xf>
    <xf numFmtId="4" fontId="14" fillId="0" borderId="5" xfId="5" applyNumberFormat="1" applyFont="1" applyFill="1" applyBorder="1" applyAlignment="1" applyProtection="1">
      <alignment horizontal="center" vertical="center"/>
    </xf>
    <xf numFmtId="4" fontId="19" fillId="0" borderId="3" xfId="5" applyNumberFormat="1" applyFont="1" applyFill="1" applyBorder="1" applyAlignment="1" applyProtection="1">
      <alignment horizontal="center" vertical="center"/>
    </xf>
    <xf numFmtId="4" fontId="9" fillId="3" borderId="3" xfId="0" applyNumberFormat="1" applyFont="1" applyFill="1" applyBorder="1" applyAlignment="1">
      <alignment horizontal="center" vertical="center" wrapText="1"/>
    </xf>
    <xf numFmtId="4" fontId="10" fillId="2" borderId="3" xfId="0" applyNumberFormat="1" applyFont="1" applyFill="1" applyBorder="1" applyAlignment="1" applyProtection="1">
      <alignment horizontal="center" vertical="center" wrapText="1"/>
      <protection locked="0"/>
    </xf>
    <xf numFmtId="4" fontId="10" fillId="3" borderId="3" xfId="0" applyNumberFormat="1" applyFont="1" applyFill="1" applyBorder="1" applyAlignment="1">
      <alignment horizontal="center" vertical="center" wrapText="1"/>
    </xf>
    <xf numFmtId="4" fontId="10" fillId="2" borderId="3" xfId="1" applyNumberFormat="1" applyFont="1" applyFill="1" applyBorder="1" applyAlignment="1" applyProtection="1">
      <alignment horizontal="center" vertical="center"/>
      <protection locked="0"/>
    </xf>
    <xf numFmtId="4" fontId="17" fillId="3" borderId="0" xfId="1" applyNumberFormat="1" applyFont="1" applyFill="1" applyAlignment="1">
      <alignment vertical="top"/>
    </xf>
    <xf numFmtId="4" fontId="18" fillId="3" borderId="0" xfId="0" applyNumberFormat="1" applyFont="1" applyFill="1" applyAlignment="1">
      <alignment horizontal="center" vertical="center"/>
    </xf>
    <xf numFmtId="0" fontId="44" fillId="0" borderId="0" xfId="0" applyFont="1"/>
    <xf numFmtId="0" fontId="44" fillId="4" borderId="0" xfId="0" applyFont="1" applyFill="1"/>
    <xf numFmtId="0" fontId="44" fillId="0" borderId="0" xfId="0" applyFont="1" applyAlignment="1">
      <alignment horizontal="center" vertical="center"/>
    </xf>
    <xf numFmtId="0" fontId="44" fillId="0" borderId="3" xfId="0" applyFont="1" applyBorder="1" applyAlignment="1">
      <alignment horizontal="center" vertical="center"/>
    </xf>
    <xf numFmtId="0" fontId="45" fillId="0" borderId="3" xfId="0" applyFont="1" applyBorder="1" applyAlignment="1">
      <alignment horizontal="left" vertical="distributed" wrapText="1"/>
    </xf>
    <xf numFmtId="4" fontId="46" fillId="0" borderId="3" xfId="0" applyNumberFormat="1" applyFont="1" applyBorder="1" applyAlignment="1">
      <alignment horizontal="center" vertical="center" wrapText="1"/>
    </xf>
    <xf numFmtId="4" fontId="44" fillId="0" borderId="3" xfId="0" applyNumberFormat="1" applyFont="1" applyBorder="1" applyAlignment="1">
      <alignment horizontal="center" vertical="center"/>
    </xf>
    <xf numFmtId="0" fontId="45" fillId="0" borderId="3" xfId="0" applyFont="1" applyBorder="1" applyAlignment="1">
      <alignment horizontal="center" vertical="distributed" wrapText="1"/>
    </xf>
    <xf numFmtId="0" fontId="44" fillId="4" borderId="3" xfId="0" applyFont="1" applyFill="1" applyBorder="1" applyAlignment="1">
      <alignment horizontal="center" vertical="center"/>
    </xf>
    <xf numFmtId="0" fontId="45" fillId="4" borderId="3" xfId="0" applyFont="1" applyFill="1" applyBorder="1" applyAlignment="1">
      <alignment vertical="top" wrapText="1"/>
    </xf>
    <xf numFmtId="4" fontId="46" fillId="4" borderId="3" xfId="0" applyNumberFormat="1" applyFont="1" applyFill="1" applyBorder="1" applyAlignment="1">
      <alignment horizontal="center"/>
    </xf>
    <xf numFmtId="4" fontId="45" fillId="2" borderId="3" xfId="0" applyNumberFormat="1" applyFont="1" applyFill="1" applyBorder="1" applyAlignment="1" applyProtection="1">
      <alignment horizontal="left" vertical="center" wrapText="1"/>
      <protection locked="0"/>
    </xf>
    <xf numFmtId="4" fontId="44" fillId="2" borderId="3" xfId="0" applyNumberFormat="1" applyFont="1" applyFill="1" applyBorder="1" applyAlignment="1" applyProtection="1">
      <alignment horizontal="right" vertical="center" wrapText="1"/>
      <protection locked="0"/>
    </xf>
    <xf numFmtId="3" fontId="44" fillId="3" borderId="3" xfId="0" applyNumberFormat="1" applyFont="1" applyFill="1" applyBorder="1" applyAlignment="1">
      <alignment vertical="top" wrapText="1"/>
    </xf>
    <xf numFmtId="0" fontId="44" fillId="3" borderId="0" xfId="0" applyFont="1" applyFill="1" applyAlignment="1">
      <alignment horizontal="center" vertical="center"/>
    </xf>
    <xf numFmtId="3" fontId="45" fillId="0" borderId="0" xfId="0" applyNumberFormat="1" applyFont="1" applyAlignment="1">
      <alignment horizontal="center" vertical="center"/>
    </xf>
    <xf numFmtId="3" fontId="45" fillId="0" borderId="3" xfId="0" applyNumberFormat="1" applyFont="1" applyBorder="1" applyAlignment="1">
      <alignment horizontal="center" vertical="center"/>
    </xf>
    <xf numFmtId="3" fontId="45" fillId="0" borderId="3" xfId="0" applyNumberFormat="1" applyFont="1" applyBorder="1" applyAlignment="1">
      <alignment vertical="top" wrapText="1"/>
    </xf>
    <xf numFmtId="4" fontId="45" fillId="0" borderId="3" xfId="0" applyNumberFormat="1" applyFont="1" applyBorder="1" applyAlignment="1">
      <alignment horizontal="center"/>
    </xf>
    <xf numFmtId="3" fontId="44" fillId="0" borderId="0" xfId="0" applyNumberFormat="1" applyFont="1" applyAlignment="1">
      <alignment horizontal="center" vertical="center"/>
    </xf>
    <xf numFmtId="3" fontId="44" fillId="0" borderId="3" xfId="0" applyNumberFormat="1" applyFont="1" applyBorder="1" applyAlignment="1">
      <alignment horizontal="center" vertical="center"/>
    </xf>
    <xf numFmtId="3" fontId="44" fillId="0" borderId="3" xfId="0" applyNumberFormat="1" applyFont="1" applyBorder="1" applyAlignment="1">
      <alignment vertical="top" wrapText="1"/>
    </xf>
    <xf numFmtId="3" fontId="44" fillId="0" borderId="1" xfId="0" applyNumberFormat="1" applyFont="1" applyBorder="1" applyAlignment="1">
      <alignment vertical="top" wrapText="1"/>
    </xf>
    <xf numFmtId="3" fontId="45" fillId="4" borderId="3" xfId="0" applyNumberFormat="1" applyFont="1" applyFill="1" applyBorder="1" applyAlignment="1">
      <alignment vertical="top" wrapText="1"/>
    </xf>
    <xf numFmtId="4" fontId="45" fillId="4" borderId="3" xfId="0" applyNumberFormat="1" applyFont="1" applyFill="1" applyBorder="1" applyAlignment="1">
      <alignment horizontal="center"/>
    </xf>
    <xf numFmtId="4" fontId="44" fillId="0" borderId="0" xfId="0" applyNumberFormat="1" applyFont="1" applyAlignment="1">
      <alignment vertical="top" wrapText="1"/>
    </xf>
    <xf numFmtId="3" fontId="44" fillId="0" borderId="0" xfId="0" applyNumberFormat="1" applyFont="1" applyAlignment="1">
      <alignment horizontal="right" vertical="top"/>
    </xf>
    <xf numFmtId="0" fontId="47" fillId="0" borderId="0" xfId="0" applyFont="1" applyAlignment="1">
      <alignment horizontal="center" vertical="center"/>
    </xf>
    <xf numFmtId="4" fontId="47" fillId="0" borderId="3" xfId="0" applyNumberFormat="1" applyFont="1" applyBorder="1" applyAlignment="1">
      <alignment horizontal="center" vertical="distributed"/>
    </xf>
    <xf numFmtId="4" fontId="47" fillId="0" borderId="0" xfId="0" applyNumberFormat="1" applyFont="1" applyAlignment="1">
      <alignment horizontal="center" vertical="center"/>
    </xf>
    <xf numFmtId="4" fontId="47" fillId="0" borderId="0" xfId="0" applyNumberFormat="1" applyFont="1" applyAlignment="1">
      <alignment horizontal="center" vertical="top"/>
    </xf>
    <xf numFmtId="0" fontId="48" fillId="0" borderId="2" xfId="0" applyFont="1" applyBorder="1" applyAlignment="1">
      <alignment vertical="top" wrapText="1"/>
    </xf>
    <xf numFmtId="4" fontId="48" fillId="0" borderId="2" xfId="0" applyNumberFormat="1" applyFont="1" applyBorder="1" applyAlignment="1">
      <alignment horizontal="center" vertical="distributed"/>
    </xf>
    <xf numFmtId="4" fontId="47" fillId="0" borderId="0" xfId="0" applyNumberFormat="1" applyFont="1" applyAlignment="1" applyProtection="1">
      <alignment horizontal="center" vertical="top"/>
      <protection hidden="1"/>
    </xf>
    <xf numFmtId="0" fontId="47" fillId="0" borderId="3" xfId="4" applyFont="1" applyBorder="1" applyAlignment="1" applyProtection="1">
      <alignment horizontal="center" vertical="center" wrapText="1"/>
      <protection hidden="1"/>
    </xf>
    <xf numFmtId="4" fontId="47" fillId="0" borderId="3" xfId="0" applyNumberFormat="1" applyFont="1" applyBorder="1" applyAlignment="1" applyProtection="1">
      <alignment horizontal="center" vertical="center" wrapText="1"/>
      <protection hidden="1"/>
    </xf>
    <xf numFmtId="0" fontId="44" fillId="0" borderId="3" xfId="0" applyFont="1" applyBorder="1" applyProtection="1">
      <protection hidden="1"/>
    </xf>
    <xf numFmtId="4" fontId="44" fillId="0" borderId="0" xfId="0" applyNumberFormat="1" applyFont="1" applyAlignment="1" applyProtection="1">
      <alignment vertical="top"/>
      <protection hidden="1"/>
    </xf>
    <xf numFmtId="0" fontId="44" fillId="0" borderId="3" xfId="0" applyFont="1" applyBorder="1" applyAlignment="1" applyProtection="1">
      <alignment vertical="top" wrapText="1"/>
      <protection hidden="1"/>
    </xf>
    <xf numFmtId="4" fontId="44" fillId="0" borderId="3" xfId="0" applyNumberFormat="1" applyFont="1" applyBorder="1" applyAlignment="1" applyProtection="1">
      <alignment horizontal="left" vertical="top" wrapText="1"/>
      <protection hidden="1"/>
    </xf>
    <xf numFmtId="14" fontId="44" fillId="0" borderId="3" xfId="0" applyNumberFormat="1" applyFont="1" applyBorder="1" applyProtection="1">
      <protection hidden="1"/>
    </xf>
    <xf numFmtId="4" fontId="45" fillId="0" borderId="0" xfId="0" applyNumberFormat="1" applyFont="1" applyAlignment="1" applyProtection="1">
      <alignment vertical="top"/>
      <protection hidden="1"/>
    </xf>
    <xf numFmtId="0" fontId="45" fillId="0" borderId="3" xfId="0" applyFont="1" applyBorder="1" applyAlignment="1" applyProtection="1">
      <alignment vertical="top" wrapText="1"/>
      <protection hidden="1"/>
    </xf>
    <xf numFmtId="4" fontId="45" fillId="0" borderId="3" xfId="0" applyNumberFormat="1" applyFont="1" applyBorder="1" applyAlignment="1" applyProtection="1">
      <alignment horizontal="left" vertical="top" wrapText="1"/>
      <protection hidden="1"/>
    </xf>
    <xf numFmtId="0" fontId="45" fillId="0" borderId="3" xfId="0" applyFont="1" applyBorder="1" applyProtection="1">
      <protection hidden="1"/>
    </xf>
    <xf numFmtId="0" fontId="44" fillId="0" borderId="0" xfId="0" applyFont="1" applyProtection="1">
      <protection hidden="1"/>
    </xf>
    <xf numFmtId="3" fontId="44" fillId="0" borderId="0" xfId="0" applyNumberFormat="1" applyFont="1" applyAlignment="1" applyProtection="1">
      <alignment horizontal="center" vertical="center"/>
      <protection hidden="1"/>
    </xf>
    <xf numFmtId="4" fontId="44" fillId="0" borderId="0" xfId="0" applyNumberFormat="1" applyFont="1" applyAlignment="1" applyProtection="1">
      <alignment vertical="top" wrapText="1"/>
      <protection hidden="1"/>
    </xf>
    <xf numFmtId="3" fontId="44" fillId="0" borderId="0" xfId="0" applyNumberFormat="1" applyFont="1" applyAlignment="1" applyProtection="1">
      <alignment horizontal="right" vertical="top"/>
      <protection hidden="1"/>
    </xf>
    <xf numFmtId="0" fontId="45" fillId="0" borderId="2" xfId="0" applyFont="1" applyBorder="1" applyAlignment="1">
      <alignment vertical="top" wrapText="1"/>
    </xf>
    <xf numFmtId="4" fontId="44" fillId="0" borderId="0" xfId="0" applyNumberFormat="1" applyFont="1" applyAlignment="1">
      <alignment horizontal="center" vertical="center"/>
    </xf>
    <xf numFmtId="0" fontId="44" fillId="0" borderId="3" xfId="0" applyFont="1" applyBorder="1" applyAlignment="1">
      <alignment vertical="top" wrapText="1"/>
    </xf>
    <xf numFmtId="0" fontId="45" fillId="0" borderId="0" xfId="0" applyFont="1" applyAlignment="1">
      <alignment horizontal="center" vertical="center"/>
    </xf>
    <xf numFmtId="0" fontId="45" fillId="0" borderId="3" xfId="0" applyFont="1" applyBorder="1" applyAlignment="1">
      <alignment vertical="top" wrapText="1"/>
    </xf>
    <xf numFmtId="0" fontId="44" fillId="4" borderId="3" xfId="0" applyFont="1" applyFill="1" applyBorder="1" applyAlignment="1">
      <alignment vertical="top" wrapText="1"/>
    </xf>
    <xf numFmtId="3" fontId="44" fillId="4" borderId="3" xfId="0" applyNumberFormat="1" applyFont="1" applyFill="1" applyBorder="1" applyAlignment="1">
      <alignment vertical="top" wrapText="1"/>
    </xf>
    <xf numFmtId="3" fontId="45" fillId="3" borderId="0" xfId="0" applyNumberFormat="1" applyFont="1" applyFill="1" applyAlignment="1">
      <alignment horizontal="center" vertical="center"/>
    </xf>
    <xf numFmtId="3" fontId="44" fillId="3" borderId="0" xfId="0" applyNumberFormat="1" applyFont="1" applyFill="1" applyAlignment="1">
      <alignment vertical="top" wrapText="1"/>
    </xf>
    <xf numFmtId="3" fontId="45" fillId="3" borderId="0" xfId="0" applyNumberFormat="1" applyFont="1" applyFill="1" applyAlignment="1">
      <alignment vertical="top" wrapText="1"/>
    </xf>
    <xf numFmtId="4" fontId="45" fillId="3" borderId="0" xfId="0" applyNumberFormat="1" applyFont="1" applyFill="1" applyAlignment="1">
      <alignment horizontal="center"/>
    </xf>
    <xf numFmtId="3" fontId="45" fillId="3" borderId="3" xfId="0" applyNumberFormat="1" applyFont="1" applyFill="1" applyBorder="1" applyAlignment="1">
      <alignment vertical="top" wrapText="1"/>
    </xf>
    <xf numFmtId="4" fontId="45" fillId="3" borderId="3" xfId="0" applyNumberFormat="1" applyFont="1" applyFill="1" applyBorder="1" applyAlignment="1">
      <alignment horizontal="center"/>
    </xf>
    <xf numFmtId="3" fontId="44" fillId="3" borderId="0" xfId="0" applyNumberFormat="1" applyFont="1" applyFill="1" applyAlignment="1">
      <alignment horizontal="left" vertical="top" wrapText="1"/>
    </xf>
    <xf numFmtId="4" fontId="45" fillId="3" borderId="9" xfId="0" applyNumberFormat="1" applyFont="1" applyFill="1" applyBorder="1" applyAlignment="1">
      <alignment horizontal="center"/>
    </xf>
    <xf numFmtId="4" fontId="45" fillId="2" borderId="7" xfId="0" applyNumberFormat="1" applyFont="1" applyFill="1" applyBorder="1" applyAlignment="1" applyProtection="1">
      <alignment horizontal="center"/>
      <protection locked="0"/>
    </xf>
    <xf numFmtId="4" fontId="45" fillId="2" borderId="8" xfId="0" applyNumberFormat="1" applyFont="1" applyFill="1" applyBorder="1" applyAlignment="1" applyProtection="1">
      <alignment horizontal="center"/>
      <protection locked="0"/>
    </xf>
    <xf numFmtId="0" fontId="45" fillId="5" borderId="0" xfId="0" applyFont="1" applyFill="1" applyAlignment="1">
      <alignment vertical="top" wrapText="1"/>
    </xf>
    <xf numFmtId="41" fontId="49" fillId="5" borderId="3" xfId="5" applyNumberFormat="1" applyFont="1" applyFill="1" applyBorder="1" applyAlignment="1" applyProtection="1">
      <alignment horizontal="center"/>
    </xf>
    <xf numFmtId="0" fontId="44" fillId="0" borderId="0" xfId="0" applyFont="1" applyAlignment="1">
      <alignment vertical="top" wrapText="1"/>
    </xf>
    <xf numFmtId="4" fontId="44" fillId="0" borderId="0" xfId="0" applyNumberFormat="1" applyFont="1" applyAlignment="1">
      <alignment horizontal="center"/>
    </xf>
    <xf numFmtId="4" fontId="44" fillId="0" borderId="0" xfId="0" applyNumberFormat="1" applyFont="1"/>
    <xf numFmtId="0" fontId="45" fillId="0" borderId="3" xfId="0" applyFont="1" applyBorder="1"/>
    <xf numFmtId="4" fontId="45" fillId="0" borderId="3" xfId="0" applyNumberFormat="1" applyFont="1" applyBorder="1"/>
    <xf numFmtId="0" fontId="45" fillId="0" borderId="0" xfId="0" applyFont="1"/>
    <xf numFmtId="4" fontId="44" fillId="0" borderId="3" xfId="0" applyNumberFormat="1" applyFont="1" applyBorder="1" applyAlignment="1">
      <alignment horizontal="center"/>
    </xf>
    <xf numFmtId="4" fontId="44" fillId="0" borderId="3" xfId="0" applyNumberFormat="1" applyFont="1" applyBorder="1"/>
    <xf numFmtId="4" fontId="44" fillId="4" borderId="3" xfId="0" applyNumberFormat="1" applyFont="1" applyFill="1" applyBorder="1" applyAlignment="1">
      <alignment horizontal="center"/>
    </xf>
    <xf numFmtId="0" fontId="47" fillId="4" borderId="3" xfId="0" applyFont="1" applyFill="1" applyBorder="1" applyAlignment="1">
      <alignment horizontal="left" vertical="center" wrapText="1"/>
    </xf>
    <xf numFmtId="0" fontId="48" fillId="4" borderId="3" xfId="0" applyFont="1" applyFill="1" applyBorder="1" applyAlignment="1">
      <alignment horizontal="left" vertical="center" wrapText="1"/>
    </xf>
    <xf numFmtId="10" fontId="44" fillId="4" borderId="3" xfId="0" applyNumberFormat="1" applyFont="1" applyFill="1" applyBorder="1" applyAlignment="1">
      <alignment horizontal="center"/>
    </xf>
    <xf numFmtId="0" fontId="25" fillId="0" borderId="0" xfId="0" applyFont="1" applyAlignment="1">
      <alignment vertical="top"/>
    </xf>
    <xf numFmtId="0" fontId="8" fillId="3" borderId="0" xfId="5" applyNumberFormat="1" applyFont="1" applyFill="1" applyBorder="1" applyAlignment="1" applyProtection="1">
      <alignment horizontal="center" vertical="top"/>
    </xf>
    <xf numFmtId="49" fontId="7" fillId="0" borderId="0" xfId="1" applyNumberFormat="1" applyFont="1" applyAlignment="1">
      <alignment horizontal="center" vertical="top"/>
    </xf>
    <xf numFmtId="0" fontId="7" fillId="0" borderId="0" xfId="1" applyFont="1" applyAlignment="1">
      <alignment vertical="top" wrapText="1"/>
    </xf>
    <xf numFmtId="4" fontId="7" fillId="3" borderId="0" xfId="0" applyNumberFormat="1" applyFont="1" applyFill="1" applyAlignment="1" applyProtection="1">
      <alignment horizontal="right" vertical="center" wrapText="1"/>
      <protection locked="0"/>
    </xf>
    <xf numFmtId="4" fontId="7" fillId="3" borderId="0" xfId="1" applyNumberFormat="1" applyFont="1" applyFill="1" applyAlignment="1">
      <alignment horizontal="center" vertical="distributed"/>
    </xf>
    <xf numFmtId="4" fontId="10" fillId="0" borderId="3" xfId="1" applyNumberFormat="1" applyFont="1" applyBorder="1" applyAlignment="1">
      <alignment vertical="distributed"/>
    </xf>
    <xf numFmtId="4" fontId="10" fillId="0" borderId="0" xfId="1" applyNumberFormat="1" applyFont="1" applyAlignment="1">
      <alignment vertical="distributed"/>
    </xf>
    <xf numFmtId="10" fontId="10" fillId="0" borderId="0" xfId="1" applyNumberFormat="1" applyFont="1" applyAlignment="1">
      <alignment horizontal="center" vertical="center"/>
    </xf>
    <xf numFmtId="4" fontId="7" fillId="0" borderId="0" xfId="1" applyNumberFormat="1" applyFont="1" applyAlignment="1">
      <alignment horizontal="center" vertical="center"/>
    </xf>
    <xf numFmtId="10" fontId="7" fillId="0" borderId="0" xfId="1" applyNumberFormat="1" applyFont="1" applyAlignment="1">
      <alignment horizontal="center" vertical="center"/>
    </xf>
    <xf numFmtId="165" fontId="22" fillId="4" borderId="3" xfId="1" applyNumberFormat="1" applyFont="1" applyFill="1" applyBorder="1" applyAlignment="1">
      <alignment horizontal="right" vertical="top"/>
    </xf>
    <xf numFmtId="165" fontId="7" fillId="0" borderId="0" xfId="0" applyNumberFormat="1" applyFont="1" applyAlignment="1">
      <alignment wrapText="1"/>
    </xf>
    <xf numFmtId="166" fontId="16" fillId="0" borderId="0" xfId="0" applyNumberFormat="1" applyFont="1" applyAlignment="1">
      <alignment wrapText="1"/>
    </xf>
    <xf numFmtId="167" fontId="22" fillId="4" borderId="3" xfId="1" applyNumberFormat="1" applyFont="1" applyFill="1" applyBorder="1" applyAlignment="1">
      <alignment horizontal="right" vertical="top"/>
    </xf>
    <xf numFmtId="167" fontId="9" fillId="3" borderId="3" xfId="0" applyNumberFormat="1" applyFont="1" applyFill="1" applyBorder="1" applyAlignment="1">
      <alignment horizontal="center" vertical="center"/>
    </xf>
    <xf numFmtId="0" fontId="16" fillId="0" borderId="3" xfId="0" applyFont="1" applyBorder="1" applyAlignment="1">
      <alignment vertical="top" wrapText="1"/>
    </xf>
    <xf numFmtId="0" fontId="25" fillId="0" borderId="0" xfId="0" applyFont="1" applyAlignment="1">
      <alignment vertical="center"/>
    </xf>
    <xf numFmtId="4" fontId="28" fillId="0" borderId="0" xfId="0" applyNumberFormat="1" applyFont="1" applyAlignment="1">
      <alignment vertical="center"/>
    </xf>
    <xf numFmtId="0" fontId="50" fillId="3" borderId="0" xfId="0" applyFont="1" applyFill="1" applyAlignment="1">
      <alignment horizontal="right" vertical="center" wrapText="1"/>
    </xf>
    <xf numFmtId="4" fontId="17" fillId="3" borderId="0" xfId="1" applyNumberFormat="1" applyFont="1" applyFill="1" applyAlignment="1">
      <alignment horizontal="right" vertical="top"/>
    </xf>
    <xf numFmtId="0" fontId="51" fillId="3" borderId="0" xfId="1" applyFont="1" applyFill="1" applyAlignment="1">
      <alignment vertical="top"/>
    </xf>
    <xf numFmtId="3" fontId="51" fillId="3" borderId="0" xfId="1" applyNumberFormat="1" applyFont="1" applyFill="1" applyAlignment="1">
      <alignment vertical="top"/>
    </xf>
    <xf numFmtId="9" fontId="51" fillId="3" borderId="0" xfId="1" applyNumberFormat="1" applyFont="1" applyFill="1" applyAlignment="1">
      <alignment vertical="top"/>
    </xf>
    <xf numFmtId="4" fontId="51" fillId="3" borderId="0" xfId="1" applyNumberFormat="1" applyFont="1" applyFill="1" applyAlignment="1">
      <alignment vertical="top"/>
    </xf>
    <xf numFmtId="10" fontId="13" fillId="3" borderId="0" xfId="1" applyNumberFormat="1" applyFont="1" applyFill="1" applyAlignment="1">
      <alignment horizontal="right" vertical="top"/>
    </xf>
    <xf numFmtId="4" fontId="13" fillId="3" borderId="0" xfId="1" applyNumberFormat="1" applyFont="1" applyFill="1" applyAlignment="1">
      <alignment horizontal="right" vertical="top"/>
    </xf>
    <xf numFmtId="0" fontId="23" fillId="3" borderId="0" xfId="1" applyFont="1" applyFill="1" applyAlignment="1">
      <alignment vertical="top" wrapText="1"/>
    </xf>
    <xf numFmtId="0" fontId="12" fillId="3" borderId="11" xfId="1" applyFont="1" applyFill="1" applyBorder="1" applyAlignment="1">
      <alignment vertical="top" wrapText="1"/>
    </xf>
    <xf numFmtId="0" fontId="12" fillId="0" borderId="5" xfId="0" applyFont="1" applyBorder="1" applyAlignment="1">
      <alignment horizontal="left" vertical="center" wrapText="1"/>
    </xf>
    <xf numFmtId="0" fontId="12" fillId="0" borderId="5" xfId="0" applyFont="1" applyBorder="1" applyAlignment="1">
      <alignment vertical="top" wrapText="1"/>
    </xf>
    <xf numFmtId="1" fontId="48" fillId="2" borderId="10" xfId="0" applyNumberFormat="1" applyFont="1" applyFill="1" applyBorder="1" applyAlignment="1" applyProtection="1">
      <alignment horizontal="center" vertical="center"/>
      <protection locked="0"/>
    </xf>
    <xf numFmtId="14" fontId="48" fillId="2" borderId="10" xfId="0" applyNumberFormat="1" applyFont="1" applyFill="1" applyBorder="1" applyAlignment="1" applyProtection="1">
      <alignment horizontal="center" vertical="center"/>
      <protection locked="0"/>
    </xf>
    <xf numFmtId="0" fontId="52" fillId="3" borderId="0" xfId="1" applyFont="1" applyFill="1" applyAlignment="1" applyProtection="1">
      <alignment vertical="top"/>
      <protection hidden="1"/>
    </xf>
    <xf numFmtId="0" fontId="23" fillId="3" borderId="0" xfId="1" applyFont="1" applyFill="1" applyAlignment="1" applyProtection="1">
      <alignment vertical="top"/>
      <protection hidden="1"/>
    </xf>
    <xf numFmtId="4" fontId="38" fillId="3" borderId="0" xfId="1" applyNumberFormat="1" applyFont="1" applyFill="1" applyAlignment="1" applyProtection="1">
      <alignment horizontal="center" vertical="center" wrapText="1"/>
      <protection hidden="1"/>
    </xf>
    <xf numFmtId="0" fontId="23" fillId="3" borderId="0" xfId="1" applyFont="1" applyFill="1" applyAlignment="1" applyProtection="1">
      <alignment horizontal="center" vertical="top"/>
      <protection hidden="1"/>
    </xf>
    <xf numFmtId="4" fontId="38" fillId="3" borderId="0" xfId="1" applyNumberFormat="1" applyFont="1" applyFill="1" applyAlignment="1" applyProtection="1">
      <alignment horizontal="right" vertical="top"/>
      <protection hidden="1"/>
    </xf>
    <xf numFmtId="4" fontId="23" fillId="3" borderId="0" xfId="1" applyNumberFormat="1" applyFont="1" applyFill="1" applyAlignment="1" applyProtection="1">
      <alignment vertical="top"/>
      <protection hidden="1"/>
    </xf>
    <xf numFmtId="4" fontId="23" fillId="3" borderId="0" xfId="1" applyNumberFormat="1" applyFont="1" applyFill="1" applyAlignment="1" applyProtection="1">
      <alignment horizontal="center" vertical="top"/>
      <protection hidden="1"/>
    </xf>
    <xf numFmtId="0" fontId="23" fillId="3" borderId="0" xfId="1" applyFont="1" applyFill="1" applyAlignment="1" applyProtection="1">
      <alignment horizontal="center" vertical="top" wrapText="1"/>
      <protection hidden="1"/>
    </xf>
    <xf numFmtId="0" fontId="43" fillId="0" borderId="0" xfId="0" applyFont="1"/>
    <xf numFmtId="0" fontId="43" fillId="0" borderId="14" xfId="0" applyFont="1" applyBorder="1" applyAlignment="1">
      <alignment horizontal="center" vertical="center" wrapText="1"/>
    </xf>
    <xf numFmtId="0" fontId="43" fillId="0" borderId="15" xfId="0" applyFont="1" applyBorder="1" applyAlignment="1">
      <alignment vertical="top" wrapText="1"/>
    </xf>
    <xf numFmtId="0" fontId="43" fillId="0" borderId="16" xfId="0" applyFont="1" applyBorder="1" applyAlignment="1">
      <alignment vertical="center" wrapText="1"/>
    </xf>
    <xf numFmtId="0" fontId="43" fillId="0" borderId="14" xfId="0" applyFont="1" applyBorder="1" applyAlignment="1">
      <alignment vertical="center" wrapText="1"/>
    </xf>
    <xf numFmtId="0" fontId="43" fillId="0" borderId="17" xfId="0" applyFont="1" applyBorder="1" applyAlignment="1">
      <alignment vertical="center" wrapText="1"/>
    </xf>
    <xf numFmtId="0" fontId="43" fillId="0" borderId="18" xfId="0" applyFont="1" applyBorder="1" applyAlignment="1">
      <alignment vertical="top" wrapText="1"/>
    </xf>
    <xf numFmtId="0" fontId="43" fillId="0" borderId="18" xfId="0" applyFont="1" applyBorder="1" applyAlignment="1">
      <alignment vertical="center" wrapText="1"/>
    </xf>
    <xf numFmtId="0" fontId="43" fillId="0" borderId="19" xfId="0" applyFont="1" applyBorder="1" applyAlignment="1">
      <alignment vertical="center" wrapText="1"/>
    </xf>
    <xf numFmtId="0" fontId="43" fillId="0" borderId="19" xfId="0" applyFont="1" applyBorder="1" applyAlignment="1">
      <alignment vertical="top" wrapText="1"/>
    </xf>
    <xf numFmtId="0" fontId="43" fillId="0" borderId="20" xfId="0" applyFont="1" applyBorder="1" applyAlignment="1">
      <alignment vertical="center" wrapText="1"/>
    </xf>
    <xf numFmtId="0" fontId="43" fillId="0" borderId="0" xfId="0" applyFont="1" applyAlignment="1">
      <alignment vertical="top" wrapText="1"/>
    </xf>
    <xf numFmtId="0" fontId="25" fillId="3" borderId="0" xfId="0" applyFont="1" applyFill="1" applyAlignment="1">
      <alignment vertical="top" wrapText="1"/>
    </xf>
    <xf numFmtId="0" fontId="25" fillId="3" borderId="0" xfId="0" applyFont="1" applyFill="1"/>
    <xf numFmtId="0" fontId="8" fillId="3" borderId="0" xfId="1" applyFont="1" applyFill="1" applyAlignment="1">
      <alignment vertical="top"/>
    </xf>
    <xf numFmtId="49" fontId="22" fillId="3" borderId="3" xfId="1" applyNumberFormat="1" applyFont="1" applyFill="1" applyBorder="1" applyAlignment="1">
      <alignment horizontal="center" vertical="top"/>
    </xf>
    <xf numFmtId="0" fontId="52" fillId="3" borderId="3" xfId="1" applyFont="1" applyFill="1" applyBorder="1" applyAlignment="1">
      <alignment horizontal="center" vertical="top"/>
    </xf>
    <xf numFmtId="0" fontId="36" fillId="3" borderId="3" xfId="1" applyFont="1" applyFill="1" applyBorder="1" applyAlignment="1" applyProtection="1">
      <alignment horizontal="center" vertical="top"/>
      <protection hidden="1"/>
    </xf>
    <xf numFmtId="0" fontId="54" fillId="3" borderId="0" xfId="1" applyFont="1" applyFill="1" applyAlignment="1" applyProtection="1">
      <alignment horizontal="center" vertical="top"/>
      <protection hidden="1"/>
    </xf>
    <xf numFmtId="0" fontId="8" fillId="3" borderId="11" xfId="1" applyFont="1" applyFill="1" applyBorder="1" applyAlignment="1">
      <alignment vertical="top" wrapText="1"/>
    </xf>
    <xf numFmtId="0" fontId="0" fillId="0" borderId="0" xfId="0" applyAlignment="1">
      <alignment vertical="top" wrapText="1"/>
    </xf>
    <xf numFmtId="0" fontId="53" fillId="0" borderId="0" xfId="0" applyFont="1" applyAlignment="1">
      <alignment vertical="top" wrapText="1"/>
    </xf>
    <xf numFmtId="0" fontId="55" fillId="3" borderId="3" xfId="0" applyFont="1" applyFill="1" applyBorder="1" applyAlignment="1" applyProtection="1">
      <alignment horizontal="center"/>
      <protection hidden="1"/>
    </xf>
    <xf numFmtId="4" fontId="56" fillId="0" borderId="3" xfId="0" applyNumberFormat="1" applyFont="1" applyBorder="1" applyAlignment="1" applyProtection="1">
      <alignment horizontal="center" vertical="distributed"/>
      <protection hidden="1"/>
    </xf>
    <xf numFmtId="4" fontId="9" fillId="0" borderId="3" xfId="0" applyNumberFormat="1" applyFont="1" applyBorder="1" applyAlignment="1">
      <alignment horizontal="center" vertical="center" wrapText="1"/>
    </xf>
    <xf numFmtId="0" fontId="25" fillId="0" borderId="0" xfId="0" applyFont="1" applyAlignment="1">
      <alignment horizontal="left" vertical="top" wrapText="1"/>
    </xf>
    <xf numFmtId="0" fontId="24" fillId="0" borderId="0" xfId="0" applyFont="1" applyAlignment="1">
      <alignment horizontal="left" vertical="top" wrapText="1"/>
    </xf>
    <xf numFmtId="0" fontId="30" fillId="0" borderId="0" xfId="0" applyFont="1" applyAlignment="1">
      <alignment horizontal="left" vertical="top" wrapText="1"/>
    </xf>
    <xf numFmtId="0" fontId="29" fillId="0" borderId="0" xfId="1" applyFont="1" applyAlignment="1">
      <alignment horizontal="left" vertical="top" wrapText="1"/>
    </xf>
    <xf numFmtId="0" fontId="25" fillId="0" borderId="0" xfId="1" applyFont="1" applyAlignment="1">
      <alignment horizontal="left" vertical="top" wrapText="1"/>
    </xf>
    <xf numFmtId="0" fontId="10" fillId="3" borderId="0" xfId="0" applyFont="1" applyFill="1" applyAlignment="1">
      <alignment horizontal="left" vertical="center" wrapText="1"/>
    </xf>
    <xf numFmtId="0" fontId="25" fillId="0" borderId="0" xfId="0" applyFont="1" applyAlignment="1">
      <alignment horizontal="center" vertical="top" wrapText="1"/>
    </xf>
    <xf numFmtId="0" fontId="30" fillId="3" borderId="0" xfId="0" applyFont="1" applyFill="1" applyAlignment="1">
      <alignment horizontal="left" vertical="top" wrapText="1"/>
    </xf>
    <xf numFmtId="0" fontId="43" fillId="0" borderId="13" xfId="0" applyFont="1" applyBorder="1" applyAlignment="1">
      <alignment horizontal="center" vertical="center" wrapText="1"/>
    </xf>
    <xf numFmtId="0" fontId="8" fillId="3" borderId="3" xfId="1" applyFont="1" applyFill="1" applyBorder="1" applyAlignment="1">
      <alignment horizontal="left" vertical="top"/>
    </xf>
    <xf numFmtId="49" fontId="7" fillId="0" borderId="0" xfId="1" applyNumberFormat="1" applyFont="1" applyAlignment="1">
      <alignment horizontal="center" vertical="top"/>
    </xf>
    <xf numFmtId="0" fontId="7" fillId="3" borderId="3" xfId="1" applyFont="1" applyFill="1" applyBorder="1" applyAlignment="1">
      <alignment horizontal="left" vertical="top"/>
    </xf>
    <xf numFmtId="0" fontId="20" fillId="3" borderId="0" xfId="0" applyFont="1" applyFill="1" applyAlignment="1">
      <alignment horizontal="left" vertical="center" wrapText="1"/>
    </xf>
    <xf numFmtId="0" fontId="15" fillId="3" borderId="0" xfId="0" applyFont="1" applyFill="1" applyAlignment="1">
      <alignment horizontal="left" vertical="center" wrapText="1"/>
    </xf>
    <xf numFmtId="9" fontId="8" fillId="0" borderId="6" xfId="5" applyFont="1" applyBorder="1" applyAlignment="1" applyProtection="1">
      <alignment horizontal="center" vertical="top"/>
    </xf>
    <xf numFmtId="9" fontId="8" fillId="0" borderId="0" xfId="5" applyFont="1" applyBorder="1" applyAlignment="1" applyProtection="1">
      <alignment horizontal="center" vertical="top"/>
    </xf>
    <xf numFmtId="9" fontId="12" fillId="0" borderId="6" xfId="5" applyFont="1" applyBorder="1" applyAlignment="1" applyProtection="1">
      <alignment horizontal="center" vertical="top"/>
    </xf>
    <xf numFmtId="9" fontId="12" fillId="0" borderId="0" xfId="5" applyFont="1" applyBorder="1" applyAlignment="1" applyProtection="1">
      <alignment horizontal="center" vertical="top"/>
    </xf>
    <xf numFmtId="2" fontId="7" fillId="0" borderId="12" xfId="1" applyNumberFormat="1" applyFont="1" applyBorder="1" applyAlignment="1">
      <alignment horizontal="center" vertical="top"/>
    </xf>
    <xf numFmtId="2" fontId="7" fillId="0" borderId="7" xfId="1" applyNumberFormat="1" applyFont="1" applyBorder="1" applyAlignment="1">
      <alignment horizontal="center" vertical="top"/>
    </xf>
    <xf numFmtId="0" fontId="8" fillId="3" borderId="4" xfId="1" applyFont="1" applyFill="1" applyBorder="1" applyAlignment="1">
      <alignment horizontal="left" vertical="top" wrapText="1"/>
    </xf>
    <xf numFmtId="0" fontId="8" fillId="3" borderId="2" xfId="1" applyFont="1" applyFill="1" applyBorder="1" applyAlignment="1">
      <alignment horizontal="left" vertical="top" wrapText="1"/>
    </xf>
    <xf numFmtId="0" fontId="8" fillId="3" borderId="5" xfId="1" applyFont="1" applyFill="1" applyBorder="1" applyAlignment="1">
      <alignment horizontal="left" vertical="top" wrapText="1"/>
    </xf>
    <xf numFmtId="4" fontId="8" fillId="0" borderId="3" xfId="1" applyNumberFormat="1" applyFont="1" applyBorder="1" applyAlignment="1">
      <alignment horizontal="center" vertical="center" wrapText="1"/>
    </xf>
    <xf numFmtId="0" fontId="8" fillId="0" borderId="3" xfId="1" applyFont="1" applyBorder="1" applyAlignment="1">
      <alignment vertical="top" wrapText="1"/>
    </xf>
    <xf numFmtId="0" fontId="9" fillId="0" borderId="5" xfId="1" applyFont="1" applyBorder="1" applyAlignment="1">
      <alignment horizontal="center" vertical="top"/>
    </xf>
    <xf numFmtId="0" fontId="9" fillId="0" borderId="3" xfId="1" applyFont="1" applyBorder="1" applyAlignment="1">
      <alignment horizontal="center" vertical="top"/>
    </xf>
    <xf numFmtId="49" fontId="8" fillId="0" borderId="3" xfId="1" applyNumberFormat="1" applyFont="1" applyBorder="1" applyAlignment="1">
      <alignment horizontal="center" vertical="center"/>
    </xf>
    <xf numFmtId="0" fontId="8" fillId="11" borderId="4" xfId="0" applyFont="1" applyFill="1" applyBorder="1" applyAlignment="1">
      <alignment horizontal="center" vertical="top" wrapText="1"/>
    </xf>
    <xf numFmtId="0" fontId="8" fillId="11" borderId="5" xfId="0" applyFont="1" applyFill="1" applyBorder="1" applyAlignment="1">
      <alignment horizontal="center" vertical="top" wrapText="1"/>
    </xf>
    <xf numFmtId="4" fontId="8" fillId="4" borderId="3" xfId="1" applyNumberFormat="1" applyFont="1" applyFill="1" applyBorder="1" applyAlignment="1">
      <alignment horizontal="center" vertical="center" wrapText="1"/>
    </xf>
    <xf numFmtId="0" fontId="9" fillId="6" borderId="3" xfId="7" applyFont="1" applyFill="1" applyBorder="1" applyAlignment="1">
      <alignment horizontal="center" vertical="center" wrapText="1"/>
    </xf>
    <xf numFmtId="0" fontId="9" fillId="6" borderId="3" xfId="7" applyFont="1" applyFill="1" applyBorder="1" applyAlignment="1">
      <alignment horizontal="left" vertical="center" wrapText="1"/>
    </xf>
    <xf numFmtId="0" fontId="8" fillId="7" borderId="3" xfId="9" applyFont="1" applyFill="1" applyBorder="1" applyAlignment="1">
      <alignment horizontal="left" vertical="center" wrapText="1"/>
    </xf>
    <xf numFmtId="0" fontId="8" fillId="8" borderId="3" xfId="9" applyFont="1" applyFill="1" applyBorder="1" applyAlignment="1">
      <alignment horizontal="center" vertical="center" wrapText="1"/>
    </xf>
    <xf numFmtId="0" fontId="8" fillId="9" borderId="3" xfId="9" applyFont="1" applyFill="1" applyBorder="1" applyAlignment="1">
      <alignment horizontal="center" vertical="center" wrapText="1"/>
    </xf>
    <xf numFmtId="0" fontId="8" fillId="4" borderId="3" xfId="9" applyFont="1" applyFill="1" applyBorder="1" applyAlignment="1">
      <alignment horizontal="center" vertical="center" wrapText="1"/>
    </xf>
    <xf numFmtId="0" fontId="8" fillId="0" borderId="3" xfId="9" applyFont="1" applyBorder="1" applyAlignment="1">
      <alignment horizontal="center" vertical="center" wrapText="1"/>
    </xf>
    <xf numFmtId="0" fontId="45" fillId="4" borderId="1" xfId="0" applyFont="1" applyFill="1" applyBorder="1" applyAlignment="1">
      <alignment horizontal="center" vertical="distributed" wrapText="1"/>
    </xf>
    <xf numFmtId="0" fontId="45" fillId="4" borderId="1" xfId="0" applyFont="1" applyFill="1" applyBorder="1" applyAlignment="1">
      <alignment horizontal="center"/>
    </xf>
    <xf numFmtId="0" fontId="45" fillId="0" borderId="3" xfId="0" applyFont="1" applyBorder="1" applyAlignment="1">
      <alignment horizontal="left" vertical="distributed" wrapText="1"/>
    </xf>
    <xf numFmtId="4" fontId="44" fillId="0" borderId="3" xfId="0" applyNumberFormat="1" applyFont="1" applyBorder="1" applyAlignment="1">
      <alignment horizontal="center" vertical="distributed"/>
    </xf>
    <xf numFmtId="0" fontId="48" fillId="3" borderId="3" xfId="0" applyFont="1" applyFill="1" applyBorder="1" applyAlignment="1">
      <alignment horizontal="left" vertical="center" wrapText="1"/>
    </xf>
    <xf numFmtId="0" fontId="9" fillId="3" borderId="4" xfId="0" applyFont="1" applyFill="1" applyBorder="1" applyAlignment="1">
      <alignment horizontal="center" vertical="center"/>
    </xf>
    <xf numFmtId="0" fontId="9" fillId="3" borderId="5" xfId="0" applyFont="1" applyFill="1" applyBorder="1" applyAlignment="1">
      <alignment horizontal="center" vertical="center"/>
    </xf>
    <xf numFmtId="4" fontId="7" fillId="2" borderId="4" xfId="0" applyNumberFormat="1" applyFont="1" applyFill="1" applyBorder="1" applyAlignment="1" applyProtection="1">
      <alignment horizontal="center" vertical="center" wrapText="1"/>
      <protection locked="0"/>
    </xf>
    <xf numFmtId="4" fontId="7" fillId="2" borderId="5" xfId="0" applyNumberFormat="1" applyFont="1" applyFill="1" applyBorder="1" applyAlignment="1" applyProtection="1">
      <alignment horizontal="center" vertical="center" wrapText="1"/>
      <protection locked="0"/>
    </xf>
    <xf numFmtId="2" fontId="8" fillId="8" borderId="0" xfId="0" applyNumberFormat="1" applyFont="1" applyFill="1" applyAlignment="1" applyProtection="1">
      <alignment horizontal="left" vertical="center" wrapText="1"/>
      <protection locked="0"/>
    </xf>
    <xf numFmtId="4" fontId="22" fillId="4" borderId="4" xfId="1" applyNumberFormat="1" applyFont="1" applyFill="1" applyBorder="1" applyAlignment="1">
      <alignment horizontal="center" vertical="top"/>
    </xf>
    <xf numFmtId="4" fontId="22" fillId="4" borderId="2" xfId="1" applyNumberFormat="1" applyFont="1" applyFill="1" applyBorder="1" applyAlignment="1">
      <alignment horizontal="center" vertical="top"/>
    </xf>
    <xf numFmtId="4" fontId="22" fillId="4" borderId="5" xfId="1" applyNumberFormat="1" applyFont="1" applyFill="1" applyBorder="1" applyAlignment="1">
      <alignment horizontal="center" vertical="top"/>
    </xf>
    <xf numFmtId="0" fontId="8" fillId="0" borderId="3" xfId="0" applyFont="1" applyBorder="1" applyAlignment="1">
      <alignment horizontal="center" vertical="center" wrapText="1"/>
    </xf>
    <xf numFmtId="2" fontId="8" fillId="0" borderId="0" xfId="0" applyNumberFormat="1" applyFont="1" applyAlignment="1">
      <alignment horizontal="left" vertical="center" wrapText="1"/>
    </xf>
    <xf numFmtId="0" fontId="22" fillId="0" borderId="3" xfId="0" applyFont="1" applyBorder="1" applyAlignment="1">
      <alignment horizontal="center" vertical="center" wrapText="1"/>
    </xf>
  </cellXfs>
  <cellStyles count="13">
    <cellStyle name="Normal" xfId="0" builtinId="0" customBuiltin="1"/>
    <cellStyle name="Normal 2" xfId="1" xr:uid="{00000000-0005-0000-0000-000001000000}"/>
    <cellStyle name="Normal 3" xfId="2" xr:uid="{00000000-0005-0000-0000-000002000000}"/>
    <cellStyle name="Normal 4" xfId="4" xr:uid="{00000000-0005-0000-0000-000003000000}"/>
    <cellStyle name="Normal 4 2" xfId="6" xr:uid="{C116F458-1A57-44B7-AF65-194C662498A6}"/>
    <cellStyle name="Percent 2" xfId="3" xr:uid="{00000000-0005-0000-0000-000005000000}"/>
    <cellStyle name="Pivot Table Category" xfId="9" xr:uid="{026E4DF5-FD38-4DAA-8FF1-855A07CC94F9}"/>
    <cellStyle name="Pivot Table Corner" xfId="8" xr:uid="{41E332D8-798C-476A-8071-26B5735F1A7F}"/>
    <cellStyle name="Pivot Table Field" xfId="7" xr:uid="{0E7E55C6-BBA9-4380-9E97-6053EE3841B2}"/>
    <cellStyle name="Pivot Table Result" xfId="12" xr:uid="{58E223CD-6E7A-478A-8AF0-EE8ADCC407F1}"/>
    <cellStyle name="Pivot Table Title" xfId="11" xr:uid="{83205077-DD42-4CB4-9797-3E259A011A6B}"/>
    <cellStyle name="Pivot Table Value" xfId="10" xr:uid="{727A6EED-012B-4B6F-91B5-0FF4278FDABC}"/>
    <cellStyle name="Procent" xfId="5" builtinId="5"/>
  </cellStyles>
  <dxfs count="7">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onnections" Target="connection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lucia.brabete\Desktop\PRO\alin%20ar\Anexa%201.5.a_Macheta%20financiara_Ghid%20131.A_11.07%202022.xlsx" TargetMode="External"/></Relationships>
</file>

<file path=xl/externalLinks/_rels/externalLink2.xml.rels><?xml version="1.0" encoding="UTF-8" standalone="yes"?>
<Relationships xmlns="http://schemas.openxmlformats.org/package/2006/relationships"><Relationship Id="rId2" Type="http://schemas.openxmlformats.org/officeDocument/2006/relationships/externalLinkPath" Target="file:///C:\Users\lucia.brabete\Desktop\machete%20discutii\de%20trimis\Macheta%20Lucia-3%20(Reparat).xlsx" TargetMode="External"/><Relationship Id="rId1" Type="http://schemas.openxmlformats.org/officeDocument/2006/relationships/externalLinkPath" Target="file:///C:\Users\lucia.brabete\Desktop\machete%20discutii\de%20trimis\Macheta%20Lucia-3%20(Repara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0-Instructiuni"/>
      <sheetName val="1-Inputuri"/>
      <sheetName val="2-Buget cerere"/>
      <sheetName val="3-Analiza financiara"/>
      <sheetName val="4-Rezumat indicatori"/>
      <sheetName val="5-Intreprinderi in dificultate"/>
    </sheetNames>
    <sheetDataSet>
      <sheetData sheetId="0" refreshError="1"/>
      <sheetData sheetId="1" refreshError="1">
        <row r="26">
          <cell r="E26">
            <v>5.3999999999999999E-2</v>
          </cell>
        </row>
      </sheetData>
      <sheetData sheetId="2" refreshError="1"/>
      <sheetData sheetId="3" refreshError="1"/>
      <sheetData sheetId="4" refreshError="1"/>
      <sheetData sheetId="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nstructiuni"/>
      <sheetName val="Matrice Corelare Buget cu Deviz"/>
      <sheetName val="Buget_cerere"/>
      <sheetName val="Buget_cerere Componenta 1"/>
      <sheetName val="Buget_cerere Componenta 2"/>
      <sheetName val="Buget_cerere Componenta 3"/>
      <sheetName val="Buget_cerere Componenta 4"/>
      <sheetName val="Buget_cerere Componenta 5"/>
      <sheetName val="Buget Categorii Cheltuieli"/>
      <sheetName val="Venituri si cheltuieli"/>
      <sheetName val="Amortizare"/>
      <sheetName val="Export SMIS"/>
      <sheetName val="Buget Sintetic"/>
      <sheetName val="Calcul Contributie AP"/>
      <sheetName val="Verificare indicatori proiect"/>
      <sheetName val="Foaie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row r="24">
          <cell r="B24" t="str">
            <v>CHELTUIELI SUB FORMA DE RATE FORFETARE</v>
          </cell>
        </row>
      </sheetData>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292490-4062-422B-A856-DE572F1F123E}">
  <dimension ref="A1:W68"/>
  <sheetViews>
    <sheetView tabSelected="1" topLeftCell="A3" zoomScale="80" zoomScaleNormal="80" workbookViewId="0">
      <selection activeCell="E14" sqref="E14"/>
    </sheetView>
  </sheetViews>
  <sheetFormatPr defaultRowHeight="12.6" x14ac:dyDescent="0.25"/>
  <cols>
    <col min="1" max="1" width="3.77734375" style="30" customWidth="1"/>
    <col min="2" max="2" width="20.5546875" style="30" customWidth="1"/>
    <col min="3" max="4" width="8.88671875" style="30"/>
    <col min="5" max="5" width="14.5546875" style="30" customWidth="1"/>
    <col min="6" max="6" width="4.6640625" style="30" customWidth="1"/>
    <col min="7" max="10" width="8.88671875" style="30"/>
    <col min="11" max="11" width="12.5546875" style="30" bestFit="1" customWidth="1"/>
    <col min="12" max="12" width="11.33203125" style="30" bestFit="1" customWidth="1"/>
    <col min="13" max="16384" width="8.88671875" style="30"/>
  </cols>
  <sheetData>
    <row r="1" spans="1:16" x14ac:dyDescent="0.25">
      <c r="A1" s="29" t="s">
        <v>229</v>
      </c>
    </row>
    <row r="3" spans="1:16" ht="15.6" customHeight="1" x14ac:dyDescent="0.25">
      <c r="A3" s="33"/>
      <c r="B3" s="30" t="s">
        <v>232</v>
      </c>
    </row>
    <row r="4" spans="1:16" ht="15.6" customHeight="1" x14ac:dyDescent="0.25">
      <c r="A4" s="33"/>
      <c r="B4" s="30" t="s">
        <v>221</v>
      </c>
    </row>
    <row r="5" spans="1:16" ht="31.8" customHeight="1" x14ac:dyDescent="0.25">
      <c r="A5" s="33"/>
      <c r="B5" s="353" t="s">
        <v>222</v>
      </c>
      <c r="C5" s="353"/>
      <c r="D5" s="353"/>
      <c r="E5" s="353"/>
      <c r="F5" s="353"/>
      <c r="G5" s="353"/>
      <c r="H5" s="353"/>
      <c r="I5" s="353"/>
      <c r="J5" s="353"/>
      <c r="K5" s="353"/>
      <c r="L5" s="353"/>
      <c r="M5" s="353"/>
      <c r="N5" s="353"/>
      <c r="O5" s="33"/>
    </row>
    <row r="6" spans="1:16" x14ac:dyDescent="0.25">
      <c r="A6" s="33"/>
      <c r="B6" s="34"/>
      <c r="C6" s="34"/>
      <c r="D6" s="34"/>
      <c r="E6" s="34"/>
      <c r="F6" s="34"/>
      <c r="G6" s="34"/>
      <c r="H6" s="34"/>
      <c r="I6" s="34"/>
      <c r="J6" s="34"/>
      <c r="K6" s="34"/>
      <c r="L6" s="34"/>
      <c r="M6" s="34"/>
      <c r="N6" s="34"/>
      <c r="O6" s="33"/>
    </row>
    <row r="7" spans="1:16" s="341" customFormat="1" ht="31.8" customHeight="1" x14ac:dyDescent="0.25">
      <c r="A7" s="340"/>
      <c r="B7" s="360" t="s">
        <v>523</v>
      </c>
      <c r="C7" s="360"/>
      <c r="D7" s="360"/>
      <c r="E7" s="360"/>
      <c r="F7" s="360"/>
      <c r="G7" s="360"/>
      <c r="H7" s="360"/>
      <c r="I7" s="360"/>
      <c r="J7" s="360"/>
      <c r="K7" s="360"/>
      <c r="L7" s="360"/>
      <c r="M7" s="360"/>
      <c r="N7" s="360"/>
      <c r="O7" s="360"/>
    </row>
    <row r="8" spans="1:16" s="36" customFormat="1" x14ac:dyDescent="0.25">
      <c r="A8" s="35"/>
      <c r="B8" s="355" t="s">
        <v>235</v>
      </c>
      <c r="C8" s="355"/>
      <c r="D8" s="355"/>
      <c r="E8" s="355"/>
      <c r="F8" s="355"/>
      <c r="G8" s="355"/>
      <c r="H8" s="355"/>
      <c r="I8" s="355"/>
      <c r="J8" s="355"/>
      <c r="K8" s="355"/>
      <c r="L8" s="355"/>
      <c r="M8" s="355"/>
      <c r="N8" s="355"/>
      <c r="O8" s="355"/>
    </row>
    <row r="9" spans="1:16" ht="25.8" customHeight="1" x14ac:dyDescent="0.25">
      <c r="A9" s="33"/>
      <c r="B9" s="353" t="s">
        <v>223</v>
      </c>
      <c r="C9" s="353"/>
      <c r="D9" s="353"/>
      <c r="E9" s="353"/>
      <c r="F9" s="353"/>
      <c r="G9" s="353"/>
      <c r="H9" s="353"/>
      <c r="I9" s="353"/>
      <c r="J9" s="353"/>
      <c r="K9" s="353"/>
      <c r="L9" s="353"/>
      <c r="M9" s="353"/>
      <c r="N9" s="353"/>
      <c r="O9" s="33"/>
    </row>
    <row r="10" spans="1:16" ht="16.8" hidden="1" customHeight="1" x14ac:dyDescent="0.25">
      <c r="A10" s="33"/>
      <c r="B10" s="30" t="s">
        <v>224</v>
      </c>
      <c r="C10" s="34"/>
      <c r="D10" s="34"/>
      <c r="E10" s="34"/>
      <c r="F10" s="37">
        <v>0.1</v>
      </c>
      <c r="G10" s="353" t="s">
        <v>227</v>
      </c>
      <c r="H10" s="353"/>
      <c r="I10" s="353"/>
      <c r="J10" s="353"/>
      <c r="K10" s="353"/>
      <c r="L10" s="353"/>
      <c r="M10" s="353"/>
      <c r="N10" s="353"/>
      <c r="O10" s="353"/>
    </row>
    <row r="11" spans="1:16" ht="28.8" customHeight="1" x14ac:dyDescent="0.25">
      <c r="A11" s="33"/>
      <c r="B11" s="30" t="s">
        <v>225</v>
      </c>
      <c r="C11" s="34"/>
      <c r="D11" s="34"/>
      <c r="E11" s="34"/>
      <c r="F11" s="37">
        <v>0.1</v>
      </c>
      <c r="G11" s="353" t="s">
        <v>413</v>
      </c>
      <c r="H11" s="353"/>
      <c r="I11" s="353"/>
      <c r="J11" s="353"/>
      <c r="K11" s="353"/>
      <c r="L11" s="353"/>
      <c r="M11" s="353"/>
      <c r="N11" s="353"/>
      <c r="O11" s="353"/>
      <c r="P11" s="353"/>
    </row>
    <row r="12" spans="1:16" x14ac:dyDescent="0.25">
      <c r="B12" s="30" t="s">
        <v>424</v>
      </c>
      <c r="F12" s="37">
        <v>0.12</v>
      </c>
      <c r="G12" s="353" t="s">
        <v>425</v>
      </c>
      <c r="H12" s="353">
        <v>0.15</v>
      </c>
      <c r="I12" s="353"/>
      <c r="J12" s="353"/>
      <c r="K12" s="353"/>
      <c r="L12" s="353"/>
      <c r="M12" s="353"/>
      <c r="N12" s="353"/>
      <c r="O12" s="353"/>
    </row>
    <row r="13" spans="1:16" ht="28.8" customHeight="1" x14ac:dyDescent="0.25">
      <c r="B13" s="30" t="s">
        <v>226</v>
      </c>
      <c r="F13" s="37">
        <v>0.1</v>
      </c>
      <c r="G13" s="353" t="s">
        <v>414</v>
      </c>
      <c r="H13" s="353"/>
      <c r="I13" s="353"/>
      <c r="J13" s="353"/>
      <c r="K13" s="353"/>
      <c r="L13" s="353"/>
      <c r="M13" s="353"/>
      <c r="N13" s="353"/>
      <c r="O13" s="353"/>
      <c r="P13" s="353"/>
    </row>
    <row r="14" spans="1:16" ht="28.8" customHeight="1" x14ac:dyDescent="0.25">
      <c r="F14" s="37"/>
      <c r="G14" s="34"/>
      <c r="H14" s="34"/>
      <c r="I14" s="34"/>
      <c r="J14" s="34"/>
      <c r="K14" s="34"/>
      <c r="L14" s="34"/>
      <c r="M14" s="34"/>
      <c r="N14" s="34"/>
      <c r="O14" s="34"/>
      <c r="P14" s="34"/>
    </row>
    <row r="15" spans="1:16" s="29" customFormat="1" x14ac:dyDescent="0.25">
      <c r="B15" s="29" t="s">
        <v>228</v>
      </c>
    </row>
    <row r="16" spans="1:16" x14ac:dyDescent="0.25">
      <c r="B16" s="30" t="s">
        <v>230</v>
      </c>
    </row>
    <row r="17" spans="1:23" x14ac:dyDescent="0.25">
      <c r="B17" s="30" t="s">
        <v>233</v>
      </c>
      <c r="F17" s="37">
        <v>0.05</v>
      </c>
      <c r="G17" s="304" t="s">
        <v>379</v>
      </c>
      <c r="H17" s="304"/>
      <c r="I17" s="304"/>
      <c r="J17" s="304"/>
      <c r="K17" s="304"/>
      <c r="L17" s="305">
        <f>Buget_cerere!E7+Buget_cerere!E8+Buget_cerere!E9+Buget_cerere!E12+Buget_cerere!E15+Buget_cerere!E19+Buget_cerere!E20+Buget_cerere!E21+Buget_cerere!E22+Buget_cerere!E36+Buget_cerere!E43+Buget_cerere!E45+Buget_cerere!E47+Buget_cerere!E49+Buget_cerere!E52+Buget_cerere!E54+Buget_cerere!E58+Buget_cerere!E61+Buget_cerere!E67+Buget_cerere!E78</f>
        <v>0</v>
      </c>
      <c r="M17" s="304"/>
      <c r="N17" s="304"/>
    </row>
    <row r="18" spans="1:23" x14ac:dyDescent="0.25">
      <c r="B18" s="30" t="s">
        <v>234</v>
      </c>
    </row>
    <row r="19" spans="1:23" x14ac:dyDescent="0.25">
      <c r="B19" s="30" t="s">
        <v>410</v>
      </c>
      <c r="K19" s="38">
        <f>Buget_cerere!E56</f>
        <v>0</v>
      </c>
      <c r="L19" s="38">
        <f>K19*F17</f>
        <v>0</v>
      </c>
    </row>
    <row r="20" spans="1:23" x14ac:dyDescent="0.25">
      <c r="B20" s="30" t="s">
        <v>411</v>
      </c>
    </row>
    <row r="21" spans="1:23" x14ac:dyDescent="0.25">
      <c r="B21" s="30" t="s">
        <v>385</v>
      </c>
    </row>
    <row r="23" spans="1:23" ht="24.6" customHeight="1" x14ac:dyDescent="0.25">
      <c r="B23" s="287" t="s">
        <v>412</v>
      </c>
      <c r="F23" s="37">
        <v>0.03</v>
      </c>
      <c r="G23" s="353" t="s">
        <v>384</v>
      </c>
      <c r="H23" s="353"/>
      <c r="I23" s="353"/>
      <c r="J23" s="353"/>
      <c r="K23" s="353"/>
      <c r="L23" s="353"/>
      <c r="M23" s="353"/>
      <c r="N23" s="353"/>
      <c r="O23" s="353"/>
      <c r="P23" s="353"/>
    </row>
    <row r="24" spans="1:23" x14ac:dyDescent="0.25">
      <c r="A24" s="39"/>
      <c r="B24" s="356"/>
      <c r="C24" s="356"/>
      <c r="D24" s="356"/>
      <c r="E24" s="356"/>
      <c r="F24" s="356"/>
      <c r="G24" s="356"/>
      <c r="H24" s="356"/>
      <c r="I24" s="356"/>
      <c r="J24" s="356"/>
      <c r="K24" s="356"/>
      <c r="L24" s="356"/>
      <c r="M24" s="356"/>
    </row>
    <row r="25" spans="1:23" hidden="1" x14ac:dyDescent="0.25">
      <c r="A25" s="39"/>
      <c r="B25" s="356"/>
      <c r="C25" s="356"/>
      <c r="D25" s="356"/>
      <c r="E25" s="356"/>
      <c r="F25" s="356"/>
      <c r="G25" s="356"/>
      <c r="H25" s="356"/>
      <c r="I25" s="356"/>
      <c r="J25" s="356"/>
      <c r="K25" s="356"/>
      <c r="L25" s="356"/>
      <c r="M25" s="356"/>
    </row>
    <row r="26" spans="1:23" ht="24" hidden="1" customHeight="1" x14ac:dyDescent="0.25">
      <c r="A26" s="40"/>
      <c r="B26" s="357"/>
      <c r="C26" s="357"/>
      <c r="D26" s="357"/>
      <c r="E26" s="357"/>
      <c r="F26" s="357"/>
      <c r="G26" s="357"/>
      <c r="H26" s="357"/>
      <c r="I26" s="357"/>
      <c r="J26" s="357"/>
      <c r="K26" s="357"/>
      <c r="L26" s="357"/>
      <c r="M26" s="357"/>
    </row>
    <row r="27" spans="1:23" hidden="1" x14ac:dyDescent="0.25"/>
    <row r="28" spans="1:23" x14ac:dyDescent="0.25">
      <c r="B28" s="30" t="s">
        <v>231</v>
      </c>
    </row>
    <row r="29" spans="1:23" x14ac:dyDescent="0.25">
      <c r="B29" s="30" t="s">
        <v>525</v>
      </c>
    </row>
    <row r="31" spans="1:23" ht="26.4" customHeight="1" x14ac:dyDescent="0.25">
      <c r="B31" s="355" t="s">
        <v>526</v>
      </c>
      <c r="C31" s="355"/>
      <c r="D31" s="355"/>
      <c r="E31" s="359" t="s">
        <v>381</v>
      </c>
      <c r="F31" s="359"/>
      <c r="M31" s="33"/>
      <c r="N31" s="33"/>
      <c r="O31" s="33"/>
      <c r="P31" s="33"/>
      <c r="Q31" s="33"/>
      <c r="R31" s="33"/>
      <c r="S31" s="33"/>
      <c r="T31" s="33"/>
      <c r="U31" s="33"/>
      <c r="V31" s="33"/>
      <c r="W31" s="33"/>
    </row>
    <row r="32" spans="1:23" ht="18" customHeight="1" x14ac:dyDescent="0.25">
      <c r="A32" s="35"/>
      <c r="B32" s="355" t="s">
        <v>527</v>
      </c>
      <c r="C32" s="355"/>
      <c r="D32" s="355"/>
      <c r="E32" s="355"/>
      <c r="F32" s="355"/>
      <c r="G32" s="355"/>
      <c r="H32" s="355"/>
      <c r="I32" s="355"/>
      <c r="J32" s="355"/>
      <c r="K32" s="355"/>
      <c r="L32" s="355"/>
      <c r="M32" s="355"/>
      <c r="N32" s="355"/>
      <c r="O32" s="355"/>
    </row>
    <row r="33" spans="1:16" hidden="1" x14ac:dyDescent="0.25"/>
    <row r="34" spans="1:16" ht="19.2" customHeight="1" x14ac:dyDescent="0.25">
      <c r="B34" s="30" t="s">
        <v>236</v>
      </c>
    </row>
    <row r="35" spans="1:16" ht="26.4" customHeight="1" x14ac:dyDescent="0.25">
      <c r="B35" s="29" t="s">
        <v>427</v>
      </c>
      <c r="C35" s="29"/>
      <c r="D35" s="31">
        <v>9.3100000000000002E-2</v>
      </c>
    </row>
    <row r="36" spans="1:16" ht="37.200000000000003" customHeight="1" x14ac:dyDescent="0.25">
      <c r="B36" s="353" t="s">
        <v>428</v>
      </c>
      <c r="C36" s="353"/>
      <c r="D36" s="353"/>
      <c r="E36" s="353"/>
      <c r="F36" s="353"/>
      <c r="G36" s="353"/>
      <c r="H36" s="353"/>
      <c r="I36" s="353"/>
      <c r="J36" s="353"/>
      <c r="K36" s="353"/>
      <c r="L36" s="353"/>
      <c r="M36" s="353"/>
      <c r="N36" s="353"/>
      <c r="O36" s="353"/>
      <c r="P36" s="353"/>
    </row>
    <row r="37" spans="1:16" x14ac:dyDescent="0.25">
      <c r="B37" s="34"/>
      <c r="C37" s="34"/>
      <c r="D37" s="34"/>
      <c r="E37" s="34"/>
      <c r="F37" s="34"/>
      <c r="G37" s="34"/>
      <c r="H37" s="34"/>
      <c r="I37" s="34"/>
      <c r="J37" s="34"/>
      <c r="K37" s="34"/>
      <c r="L37" s="34"/>
      <c r="M37" s="34"/>
      <c r="N37" s="34"/>
      <c r="O37" s="34"/>
      <c r="P37" s="34"/>
    </row>
    <row r="38" spans="1:16" ht="12.6" customHeight="1" x14ac:dyDescent="0.25">
      <c r="A38" s="35"/>
      <c r="B38" s="355" t="s">
        <v>378</v>
      </c>
      <c r="C38" s="355"/>
      <c r="D38" s="355"/>
      <c r="E38" s="355"/>
      <c r="F38" s="355"/>
      <c r="G38" s="355"/>
      <c r="H38" s="355"/>
      <c r="I38" s="355"/>
      <c r="J38" s="355"/>
      <c r="K38" s="355"/>
      <c r="L38" s="355"/>
      <c r="M38" s="355"/>
      <c r="N38" s="355"/>
      <c r="O38" s="355"/>
    </row>
    <row r="39" spans="1:16" ht="41.4" customHeight="1" x14ac:dyDescent="0.25">
      <c r="B39" s="358" t="s">
        <v>380</v>
      </c>
      <c r="C39" s="358"/>
      <c r="D39" s="358"/>
      <c r="E39" s="358"/>
      <c r="F39" s="358"/>
      <c r="G39" s="358"/>
      <c r="H39" s="358"/>
      <c r="I39" s="358"/>
      <c r="J39" s="358"/>
      <c r="K39" s="358"/>
      <c r="L39" s="358"/>
      <c r="M39" s="358"/>
      <c r="N39" s="358"/>
      <c r="O39" s="358"/>
    </row>
    <row r="40" spans="1:16" hidden="1" x14ac:dyDescent="0.25"/>
    <row r="41" spans="1:16" ht="12.6" customHeight="1" x14ac:dyDescent="0.25">
      <c r="A41" s="35"/>
      <c r="B41" s="355" t="s">
        <v>528</v>
      </c>
      <c r="C41" s="355"/>
      <c r="D41" s="355"/>
      <c r="E41" s="355"/>
      <c r="F41" s="355"/>
      <c r="G41" s="355"/>
      <c r="H41" s="355"/>
      <c r="I41" s="355"/>
      <c r="J41" s="355"/>
      <c r="K41" s="355"/>
      <c r="L41" s="355"/>
      <c r="M41" s="355"/>
      <c r="N41" s="355"/>
      <c r="O41" s="355"/>
    </row>
    <row r="42" spans="1:16" ht="12.6" customHeight="1" x14ac:dyDescent="0.25">
      <c r="A42" s="35"/>
      <c r="B42" s="111"/>
      <c r="C42" s="111"/>
      <c r="D42" s="111"/>
      <c r="E42" s="111"/>
      <c r="F42" s="111"/>
      <c r="G42" s="111"/>
      <c r="H42" s="111"/>
      <c r="I42" s="111"/>
      <c r="J42" s="111"/>
      <c r="K42" s="111"/>
      <c r="L42" s="111"/>
      <c r="M42" s="111"/>
      <c r="N42" s="111"/>
      <c r="O42" s="111"/>
    </row>
    <row r="43" spans="1:16" ht="27.6" customHeight="1" x14ac:dyDescent="0.25">
      <c r="B43" s="354" t="s">
        <v>386</v>
      </c>
      <c r="C43" s="354"/>
      <c r="D43" s="354"/>
      <c r="E43" s="354"/>
      <c r="F43" s="354"/>
      <c r="G43" s="354"/>
      <c r="H43" s="354"/>
      <c r="I43" s="354"/>
      <c r="J43" s="354"/>
      <c r="K43" s="354"/>
      <c r="L43" s="354"/>
      <c r="M43" s="354"/>
      <c r="N43" s="354"/>
      <c r="O43" s="354"/>
      <c r="P43" s="354"/>
    </row>
    <row r="44" spans="1:16" x14ac:dyDescent="0.25">
      <c r="B44" s="36" t="s">
        <v>387</v>
      </c>
    </row>
    <row r="45" spans="1:16" x14ac:dyDescent="0.25">
      <c r="B45" s="30" t="s">
        <v>388</v>
      </c>
    </row>
    <row r="46" spans="1:16" x14ac:dyDescent="0.25">
      <c r="B46" s="30" t="s">
        <v>529</v>
      </c>
    </row>
    <row r="47" spans="1:16" x14ac:dyDescent="0.25">
      <c r="B47" s="30" t="s">
        <v>389</v>
      </c>
    </row>
    <row r="48" spans="1:16" x14ac:dyDescent="0.25">
      <c r="B48" s="30" t="s">
        <v>390</v>
      </c>
    </row>
    <row r="49" spans="2:16" x14ac:dyDescent="0.25">
      <c r="B49" s="30" t="s">
        <v>391</v>
      </c>
    </row>
    <row r="50" spans="2:16" x14ac:dyDescent="0.25">
      <c r="B50" s="30" t="s">
        <v>392</v>
      </c>
    </row>
    <row r="51" spans="2:16" x14ac:dyDescent="0.25">
      <c r="B51" s="30" t="s">
        <v>393</v>
      </c>
    </row>
    <row r="52" spans="2:16" x14ac:dyDescent="0.25">
      <c r="B52" s="30" t="s">
        <v>394</v>
      </c>
    </row>
    <row r="53" spans="2:16" x14ac:dyDescent="0.25">
      <c r="B53" s="30" t="s">
        <v>395</v>
      </c>
    </row>
    <row r="54" spans="2:16" x14ac:dyDescent="0.25">
      <c r="B54" s="30" t="s">
        <v>396</v>
      </c>
    </row>
    <row r="55" spans="2:16" x14ac:dyDescent="0.25">
      <c r="B55" s="30" t="s">
        <v>397</v>
      </c>
    </row>
    <row r="56" spans="2:16" x14ac:dyDescent="0.25">
      <c r="B56" s="30" t="s">
        <v>530</v>
      </c>
      <c r="C56" s="342"/>
      <c r="D56" s="342"/>
      <c r="E56" s="342"/>
      <c r="F56" s="342"/>
      <c r="G56" s="342"/>
      <c r="H56" s="342"/>
      <c r="I56" s="342"/>
      <c r="J56" s="342"/>
    </row>
    <row r="57" spans="2:16" x14ac:dyDescent="0.25">
      <c r="B57" s="30" t="s">
        <v>398</v>
      </c>
    </row>
    <row r="58" spans="2:16" x14ac:dyDescent="0.25">
      <c r="B58" s="30" t="s">
        <v>399</v>
      </c>
    </row>
    <row r="59" spans="2:16" ht="28.2" customHeight="1" x14ac:dyDescent="0.25">
      <c r="B59" s="354" t="s">
        <v>400</v>
      </c>
      <c r="C59" s="354"/>
      <c r="D59" s="354"/>
      <c r="E59" s="354"/>
      <c r="F59" s="354"/>
      <c r="G59" s="354"/>
      <c r="H59" s="354"/>
      <c r="I59" s="354"/>
      <c r="J59" s="354"/>
      <c r="K59" s="354"/>
      <c r="L59" s="354"/>
      <c r="M59" s="354"/>
      <c r="N59" s="354"/>
      <c r="O59" s="354"/>
      <c r="P59" s="354"/>
    </row>
    <row r="60" spans="2:16" x14ac:dyDescent="0.25">
      <c r="B60" s="36" t="s">
        <v>401</v>
      </c>
    </row>
    <row r="61" spans="2:16" x14ac:dyDescent="0.25">
      <c r="B61" s="30" t="s">
        <v>402</v>
      </c>
    </row>
    <row r="62" spans="2:16" x14ac:dyDescent="0.25">
      <c r="B62" s="30" t="s">
        <v>403</v>
      </c>
    </row>
    <row r="63" spans="2:16" x14ac:dyDescent="0.25">
      <c r="B63" s="30" t="s">
        <v>404</v>
      </c>
    </row>
    <row r="64" spans="2:16" x14ac:dyDescent="0.25">
      <c r="B64" s="30" t="s">
        <v>405</v>
      </c>
    </row>
    <row r="65" spans="2:2" x14ac:dyDescent="0.25">
      <c r="B65" s="30" t="s">
        <v>406</v>
      </c>
    </row>
    <row r="66" spans="2:2" x14ac:dyDescent="0.25">
      <c r="B66" s="30" t="s">
        <v>407</v>
      </c>
    </row>
    <row r="67" spans="2:2" x14ac:dyDescent="0.25">
      <c r="B67" s="30" t="s">
        <v>408</v>
      </c>
    </row>
    <row r="68" spans="2:2" x14ac:dyDescent="0.25">
      <c r="B68" s="30" t="s">
        <v>409</v>
      </c>
    </row>
  </sheetData>
  <sheetProtection algorithmName="SHA-512" hashValue="duAlAO5yeuU7tXGanpM4nJbhcSk8XwYksAfbSdDspz7gK4iEDfeon/q4z167qMwSxmYdKcIwt6BjhXlcP6RfZw==" saltValue="3tUcqWS1/ssJyLmu1ejGhw==" spinCount="100000" sheet="1" objects="1" scenarios="1"/>
  <mergeCells count="21">
    <mergeCell ref="B5:N5"/>
    <mergeCell ref="B8:O8"/>
    <mergeCell ref="G10:O10"/>
    <mergeCell ref="G12:O12"/>
    <mergeCell ref="B9:N9"/>
    <mergeCell ref="B7:O7"/>
    <mergeCell ref="B36:P36"/>
    <mergeCell ref="B43:P43"/>
    <mergeCell ref="B59:P59"/>
    <mergeCell ref="G13:P13"/>
    <mergeCell ref="G11:P11"/>
    <mergeCell ref="B32:O32"/>
    <mergeCell ref="B24:M24"/>
    <mergeCell ref="B25:M25"/>
    <mergeCell ref="B26:M26"/>
    <mergeCell ref="G23:P23"/>
    <mergeCell ref="B41:O41"/>
    <mergeCell ref="B38:O38"/>
    <mergeCell ref="B39:O39"/>
    <mergeCell ref="B31:D31"/>
    <mergeCell ref="E31:F31"/>
  </mergeCells>
  <pageMargins left="0.25" right="0.25" top="0.5" bottom="0.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E1511F-54F6-4D12-A057-52B9B7236B4B}">
  <dimension ref="A1:E44"/>
  <sheetViews>
    <sheetView topLeftCell="A37" workbookViewId="0">
      <selection activeCell="B42" sqref="B42"/>
    </sheetView>
  </sheetViews>
  <sheetFormatPr defaultRowHeight="12" x14ac:dyDescent="0.25"/>
  <cols>
    <col min="1" max="1" width="5.44140625" style="328" bestFit="1" customWidth="1"/>
    <col min="2" max="2" width="26.6640625" style="339" customWidth="1"/>
    <col min="3" max="3" width="33.44140625" style="339" customWidth="1"/>
    <col min="4" max="4" width="32.88671875" style="328" customWidth="1"/>
    <col min="5" max="5" width="42.5546875" style="328" customWidth="1"/>
    <col min="6" max="16384" width="8.88671875" style="328"/>
  </cols>
  <sheetData>
    <row r="1" spans="1:5" ht="12.6" thickBot="1" x14ac:dyDescent="0.3">
      <c r="A1" s="361" t="s">
        <v>441</v>
      </c>
      <c r="B1" s="361"/>
      <c r="C1" s="361"/>
      <c r="D1" s="361"/>
      <c r="E1" s="361"/>
    </row>
    <row r="2" spans="1:5" ht="34.200000000000003" customHeight="1" thickBot="1" x14ac:dyDescent="0.3">
      <c r="A2" s="329" t="s">
        <v>442</v>
      </c>
      <c r="B2" s="330" t="s">
        <v>443</v>
      </c>
      <c r="C2" s="330" t="s">
        <v>444</v>
      </c>
      <c r="D2" s="331" t="s">
        <v>445</v>
      </c>
      <c r="E2" s="332" t="s">
        <v>446</v>
      </c>
    </row>
    <row r="3" spans="1:5" ht="28.8" customHeight="1" thickBot="1" x14ac:dyDescent="0.3">
      <c r="A3" s="333">
        <v>1</v>
      </c>
      <c r="B3" s="334" t="s">
        <v>447</v>
      </c>
      <c r="C3" s="334" t="s">
        <v>448</v>
      </c>
      <c r="D3" s="335" t="s">
        <v>449</v>
      </c>
      <c r="E3" s="335" t="s">
        <v>450</v>
      </c>
    </row>
    <row r="4" spans="1:5" ht="30.6" customHeight="1" thickBot="1" x14ac:dyDescent="0.3">
      <c r="A4" s="333">
        <v>2</v>
      </c>
      <c r="B4" s="334" t="s">
        <v>265</v>
      </c>
      <c r="C4" s="334" t="s">
        <v>266</v>
      </c>
      <c r="D4" s="335" t="s">
        <v>449</v>
      </c>
      <c r="E4" s="335" t="s">
        <v>451</v>
      </c>
    </row>
    <row r="5" spans="1:5" ht="25.2" customHeight="1" thickBot="1" x14ac:dyDescent="0.3">
      <c r="A5" s="333">
        <v>3</v>
      </c>
      <c r="B5" s="334" t="s">
        <v>265</v>
      </c>
      <c r="C5" s="334" t="s">
        <v>452</v>
      </c>
      <c r="D5" s="335" t="s">
        <v>449</v>
      </c>
      <c r="E5" s="335" t="s">
        <v>453</v>
      </c>
    </row>
    <row r="6" spans="1:5" ht="24.6" customHeight="1" thickBot="1" x14ac:dyDescent="0.3">
      <c r="A6" s="333">
        <v>4</v>
      </c>
      <c r="B6" s="334" t="s">
        <v>265</v>
      </c>
      <c r="C6" s="334" t="s">
        <v>454</v>
      </c>
      <c r="D6" s="335" t="s">
        <v>449</v>
      </c>
      <c r="E6" s="335" t="s">
        <v>455</v>
      </c>
    </row>
    <row r="7" spans="1:5" ht="27" customHeight="1" thickBot="1" x14ac:dyDescent="0.3">
      <c r="A7" s="333">
        <v>5</v>
      </c>
      <c r="B7" s="334" t="s">
        <v>265</v>
      </c>
      <c r="C7" s="334" t="s">
        <v>456</v>
      </c>
      <c r="D7" s="335" t="s">
        <v>457</v>
      </c>
      <c r="E7" s="335" t="s">
        <v>458</v>
      </c>
    </row>
    <row r="8" spans="1:5" ht="27" customHeight="1" thickBot="1" x14ac:dyDescent="0.3">
      <c r="A8" s="333">
        <v>6</v>
      </c>
      <c r="B8" s="334" t="s">
        <v>270</v>
      </c>
      <c r="C8" s="334" t="s">
        <v>271</v>
      </c>
      <c r="D8" s="335" t="s">
        <v>459</v>
      </c>
      <c r="E8" s="335" t="s">
        <v>460</v>
      </c>
    </row>
    <row r="9" spans="1:5" ht="24" customHeight="1" thickBot="1" x14ac:dyDescent="0.3">
      <c r="A9" s="333">
        <v>7</v>
      </c>
      <c r="B9" s="334" t="s">
        <v>270</v>
      </c>
      <c r="C9" s="334" t="s">
        <v>272</v>
      </c>
      <c r="D9" s="335" t="s">
        <v>459</v>
      </c>
      <c r="E9" s="335" t="s">
        <v>461</v>
      </c>
    </row>
    <row r="10" spans="1:5" ht="24.6" thickBot="1" x14ac:dyDescent="0.3">
      <c r="A10" s="333">
        <v>8</v>
      </c>
      <c r="B10" s="334" t="s">
        <v>270</v>
      </c>
      <c r="C10" s="334" t="s">
        <v>462</v>
      </c>
      <c r="D10" s="335" t="s">
        <v>459</v>
      </c>
      <c r="E10" s="335" t="s">
        <v>463</v>
      </c>
    </row>
    <row r="11" spans="1:5" ht="30.6" customHeight="1" thickBot="1" x14ac:dyDescent="0.3">
      <c r="A11" s="333">
        <v>9</v>
      </c>
      <c r="B11" s="334" t="s">
        <v>270</v>
      </c>
      <c r="C11" s="334" t="s">
        <v>464</v>
      </c>
      <c r="D11" s="335" t="s">
        <v>459</v>
      </c>
      <c r="E11" s="335" t="s">
        <v>465</v>
      </c>
    </row>
    <row r="12" spans="1:5" ht="27" customHeight="1" thickBot="1" x14ac:dyDescent="0.3">
      <c r="A12" s="333">
        <v>10</v>
      </c>
      <c r="B12" s="334" t="s">
        <v>270</v>
      </c>
      <c r="C12" s="334" t="s">
        <v>275</v>
      </c>
      <c r="D12" s="335" t="s">
        <v>459</v>
      </c>
      <c r="E12" s="335" t="s">
        <v>466</v>
      </c>
    </row>
    <row r="13" spans="1:5" ht="29.4" customHeight="1" thickBot="1" x14ac:dyDescent="0.3">
      <c r="A13" s="333">
        <v>11</v>
      </c>
      <c r="B13" s="334" t="s">
        <v>270</v>
      </c>
      <c r="C13" s="334" t="s">
        <v>467</v>
      </c>
      <c r="D13" s="335" t="s">
        <v>459</v>
      </c>
      <c r="E13" s="335" t="s">
        <v>468</v>
      </c>
    </row>
    <row r="14" spans="1:5" ht="24.6" customHeight="1" thickBot="1" x14ac:dyDescent="0.3">
      <c r="A14" s="333">
        <v>12</v>
      </c>
      <c r="B14" s="334" t="s">
        <v>270</v>
      </c>
      <c r="C14" s="334" t="s">
        <v>469</v>
      </c>
      <c r="D14" s="335" t="s">
        <v>459</v>
      </c>
      <c r="E14" s="335" t="s">
        <v>470</v>
      </c>
    </row>
    <row r="15" spans="1:5" ht="24" customHeight="1" thickBot="1" x14ac:dyDescent="0.3">
      <c r="A15" s="333">
        <v>13</v>
      </c>
      <c r="B15" s="334" t="s">
        <v>270</v>
      </c>
      <c r="C15" s="334" t="s">
        <v>278</v>
      </c>
      <c r="D15" s="335" t="s">
        <v>459</v>
      </c>
      <c r="E15" s="335" t="s">
        <v>471</v>
      </c>
    </row>
    <row r="16" spans="1:5" ht="26.4" customHeight="1" thickBot="1" x14ac:dyDescent="0.3">
      <c r="A16" s="336">
        <v>14</v>
      </c>
      <c r="B16" s="337" t="s">
        <v>270</v>
      </c>
      <c r="C16" s="334" t="s">
        <v>472</v>
      </c>
      <c r="D16" s="336" t="s">
        <v>459</v>
      </c>
      <c r="E16" s="338" t="s">
        <v>473</v>
      </c>
    </row>
    <row r="17" spans="1:5" ht="39" customHeight="1" thickBot="1" x14ac:dyDescent="0.3">
      <c r="A17" s="333">
        <v>15</v>
      </c>
      <c r="B17" s="334" t="s">
        <v>270</v>
      </c>
      <c r="C17" s="334" t="s">
        <v>474</v>
      </c>
      <c r="D17" s="335" t="s">
        <v>459</v>
      </c>
      <c r="E17" s="335" t="s">
        <v>475</v>
      </c>
    </row>
    <row r="18" spans="1:5" ht="32.4" customHeight="1" thickBot="1" x14ac:dyDescent="0.3">
      <c r="A18" s="333">
        <v>16</v>
      </c>
      <c r="B18" s="334" t="s">
        <v>270</v>
      </c>
      <c r="C18" s="334" t="s">
        <v>476</v>
      </c>
      <c r="D18" s="335" t="s">
        <v>459</v>
      </c>
      <c r="E18" s="335" t="s">
        <v>477</v>
      </c>
    </row>
    <row r="19" spans="1:5" ht="26.4" customHeight="1" thickBot="1" x14ac:dyDescent="0.3">
      <c r="A19" s="333">
        <v>17</v>
      </c>
      <c r="B19" s="334" t="s">
        <v>270</v>
      </c>
      <c r="C19" s="334" t="s">
        <v>478</v>
      </c>
      <c r="D19" s="335" t="s">
        <v>459</v>
      </c>
      <c r="E19" s="335" t="s">
        <v>479</v>
      </c>
    </row>
    <row r="20" spans="1:5" ht="27.6" customHeight="1" thickBot="1" x14ac:dyDescent="0.3">
      <c r="A20" s="333">
        <v>18</v>
      </c>
      <c r="B20" s="334" t="str">
        <f>[2]Foaie1!B24</f>
        <v>CHELTUIELI SUB FORMA DE RATE FORFETARE</v>
      </c>
      <c r="C20" s="334" t="s">
        <v>481</v>
      </c>
      <c r="D20" s="335" t="s">
        <v>459</v>
      </c>
      <c r="E20" s="335" t="s">
        <v>480</v>
      </c>
    </row>
    <row r="21" spans="1:5" ht="42" customHeight="1" thickBot="1" x14ac:dyDescent="0.3">
      <c r="A21" s="333">
        <v>19</v>
      </c>
      <c r="B21" s="334" t="s">
        <v>305</v>
      </c>
      <c r="C21" s="334" t="s">
        <v>481</v>
      </c>
      <c r="D21" s="335" t="s">
        <v>459</v>
      </c>
      <c r="E21" s="335" t="s">
        <v>482</v>
      </c>
    </row>
    <row r="22" spans="1:5" ht="31.2" customHeight="1" thickBot="1" x14ac:dyDescent="0.3">
      <c r="A22" s="333">
        <v>20</v>
      </c>
      <c r="B22" s="334" t="s">
        <v>305</v>
      </c>
      <c r="C22" s="334" t="s">
        <v>481</v>
      </c>
      <c r="D22" s="335" t="s">
        <v>459</v>
      </c>
      <c r="E22" s="335" t="s">
        <v>483</v>
      </c>
    </row>
    <row r="23" spans="1:5" ht="45" customHeight="1" thickBot="1" x14ac:dyDescent="0.3">
      <c r="A23" s="333">
        <v>21</v>
      </c>
      <c r="B23" s="334" t="s">
        <v>270</v>
      </c>
      <c r="C23" s="334" t="s">
        <v>484</v>
      </c>
      <c r="D23" s="335" t="s">
        <v>459</v>
      </c>
      <c r="E23" s="335" t="s">
        <v>485</v>
      </c>
    </row>
    <row r="24" spans="1:5" ht="52.8" customHeight="1" thickBot="1" x14ac:dyDescent="0.3">
      <c r="A24" s="333">
        <v>22</v>
      </c>
      <c r="B24" s="334" t="s">
        <v>270</v>
      </c>
      <c r="C24" s="334" t="s">
        <v>484</v>
      </c>
      <c r="D24" s="335" t="s">
        <v>459</v>
      </c>
      <c r="E24" s="335" t="s">
        <v>486</v>
      </c>
    </row>
    <row r="25" spans="1:5" ht="25.2" customHeight="1" thickBot="1" x14ac:dyDescent="0.3">
      <c r="A25" s="333">
        <v>23</v>
      </c>
      <c r="B25" s="334" t="s">
        <v>270</v>
      </c>
      <c r="C25" s="334" t="s">
        <v>487</v>
      </c>
      <c r="D25" s="335" t="s">
        <v>459</v>
      </c>
      <c r="E25" s="335" t="s">
        <v>488</v>
      </c>
    </row>
    <row r="26" spans="1:5" ht="22.8" hidden="1" customHeight="1" x14ac:dyDescent="0.25">
      <c r="A26" s="333">
        <v>24</v>
      </c>
      <c r="B26" s="334" t="s">
        <v>265</v>
      </c>
      <c r="C26" s="334" t="s">
        <v>489</v>
      </c>
      <c r="D26" s="335" t="s">
        <v>490</v>
      </c>
      <c r="E26" s="335" t="s">
        <v>491</v>
      </c>
    </row>
    <row r="27" spans="1:5" ht="21" customHeight="1" thickBot="1" x14ac:dyDescent="0.3">
      <c r="A27" s="333">
        <v>25</v>
      </c>
      <c r="B27" s="334" t="s">
        <v>265</v>
      </c>
      <c r="C27" s="334" t="s">
        <v>492</v>
      </c>
      <c r="D27" s="335" t="s">
        <v>490</v>
      </c>
      <c r="E27" s="335" t="s">
        <v>491</v>
      </c>
    </row>
    <row r="28" spans="1:5" ht="21.6" customHeight="1" thickBot="1" x14ac:dyDescent="0.3">
      <c r="A28" s="333">
        <v>26</v>
      </c>
      <c r="B28" s="334" t="s">
        <v>265</v>
      </c>
      <c r="C28" s="334" t="s">
        <v>493</v>
      </c>
      <c r="D28" s="335" t="s">
        <v>490</v>
      </c>
      <c r="E28" s="335" t="s">
        <v>491</v>
      </c>
    </row>
    <row r="29" spans="1:5" ht="28.8" customHeight="1" thickBot="1" x14ac:dyDescent="0.3">
      <c r="A29" s="333">
        <v>27</v>
      </c>
      <c r="B29" s="334" t="s">
        <v>265</v>
      </c>
      <c r="C29" s="334" t="s">
        <v>494</v>
      </c>
      <c r="D29" s="335" t="s">
        <v>490</v>
      </c>
      <c r="E29" s="335" t="s">
        <v>495</v>
      </c>
    </row>
    <row r="30" spans="1:5" ht="35.4" customHeight="1" thickBot="1" x14ac:dyDescent="0.3">
      <c r="A30" s="333">
        <v>28</v>
      </c>
      <c r="B30" s="334" t="s">
        <v>265</v>
      </c>
      <c r="C30" s="334" t="s">
        <v>496</v>
      </c>
      <c r="D30" s="335" t="s">
        <v>490</v>
      </c>
      <c r="E30" s="335" t="s">
        <v>497</v>
      </c>
    </row>
    <row r="31" spans="1:5" ht="36.6" thickBot="1" x14ac:dyDescent="0.3">
      <c r="A31" s="333">
        <v>29</v>
      </c>
      <c r="B31" s="334" t="s">
        <v>263</v>
      </c>
      <c r="C31" s="334" t="s">
        <v>498</v>
      </c>
      <c r="D31" s="335" t="s">
        <v>490</v>
      </c>
      <c r="E31" s="335" t="s">
        <v>499</v>
      </c>
    </row>
    <row r="32" spans="1:5" ht="24.6" thickBot="1" x14ac:dyDescent="0.3">
      <c r="A32" s="333">
        <v>30</v>
      </c>
      <c r="B32" s="334" t="s">
        <v>447</v>
      </c>
      <c r="C32" s="334" t="s">
        <v>296</v>
      </c>
      <c r="D32" s="335" t="s">
        <v>490</v>
      </c>
      <c r="E32" s="335" t="s">
        <v>500</v>
      </c>
    </row>
    <row r="33" spans="1:5" ht="19.8" customHeight="1" thickBot="1" x14ac:dyDescent="0.3">
      <c r="A33" s="333">
        <v>31</v>
      </c>
      <c r="B33" s="334" t="s">
        <v>297</v>
      </c>
      <c r="C33" s="334" t="s">
        <v>298</v>
      </c>
      <c r="D33" s="335" t="s">
        <v>490</v>
      </c>
      <c r="E33" s="335" t="s">
        <v>501</v>
      </c>
    </row>
    <row r="34" spans="1:5" ht="25.8" customHeight="1" thickBot="1" x14ac:dyDescent="0.3">
      <c r="A34" s="333">
        <v>32</v>
      </c>
      <c r="B34" s="334" t="s">
        <v>265</v>
      </c>
      <c r="C34" s="334" t="s">
        <v>502</v>
      </c>
      <c r="D34" s="335" t="s">
        <v>503</v>
      </c>
      <c r="E34" s="335" t="s">
        <v>504</v>
      </c>
    </row>
    <row r="35" spans="1:5" ht="25.8" customHeight="1" thickBot="1" x14ac:dyDescent="0.3">
      <c r="A35" s="333">
        <v>33</v>
      </c>
      <c r="B35" s="334" t="s">
        <v>265</v>
      </c>
      <c r="C35" s="334" t="s">
        <v>505</v>
      </c>
      <c r="D35" s="335" t="s">
        <v>503</v>
      </c>
      <c r="E35" s="335" t="s">
        <v>506</v>
      </c>
    </row>
    <row r="36" spans="1:5" ht="27" customHeight="1" thickBot="1" x14ac:dyDescent="0.3">
      <c r="A36" s="333">
        <v>34</v>
      </c>
      <c r="B36" s="334" t="s">
        <v>290</v>
      </c>
      <c r="C36" s="334" t="s">
        <v>507</v>
      </c>
      <c r="D36" s="335" t="s">
        <v>503</v>
      </c>
      <c r="E36" s="335" t="s">
        <v>508</v>
      </c>
    </row>
    <row r="37" spans="1:5" ht="31.2" customHeight="1" thickBot="1" x14ac:dyDescent="0.3">
      <c r="A37" s="333">
        <v>35</v>
      </c>
      <c r="B37" s="334" t="s">
        <v>290</v>
      </c>
      <c r="C37" s="334" t="s">
        <v>509</v>
      </c>
      <c r="D37" s="335" t="s">
        <v>503</v>
      </c>
      <c r="E37" s="335" t="s">
        <v>510</v>
      </c>
    </row>
    <row r="38" spans="1:5" ht="38.4" customHeight="1" thickBot="1" x14ac:dyDescent="0.3">
      <c r="A38" s="333">
        <v>36</v>
      </c>
      <c r="B38" s="334" t="s">
        <v>290</v>
      </c>
      <c r="C38" s="334" t="s">
        <v>511</v>
      </c>
      <c r="D38" s="335" t="s">
        <v>503</v>
      </c>
      <c r="E38" s="335" t="s">
        <v>512</v>
      </c>
    </row>
    <row r="39" spans="1:5" ht="27.6" customHeight="1" thickBot="1" x14ac:dyDescent="0.3">
      <c r="A39" s="333">
        <v>37</v>
      </c>
      <c r="B39" s="334" t="s">
        <v>290</v>
      </c>
      <c r="C39" s="334" t="s">
        <v>292</v>
      </c>
      <c r="D39" s="335" t="s">
        <v>503</v>
      </c>
      <c r="E39" s="335" t="s">
        <v>513</v>
      </c>
    </row>
    <row r="40" spans="1:5" ht="24" customHeight="1" thickBot="1" x14ac:dyDescent="0.3">
      <c r="A40" s="333">
        <v>38</v>
      </c>
      <c r="B40" s="334" t="s">
        <v>290</v>
      </c>
      <c r="C40" s="334" t="s">
        <v>514</v>
      </c>
      <c r="D40" s="335" t="s">
        <v>503</v>
      </c>
      <c r="E40" s="335" t="s">
        <v>515</v>
      </c>
    </row>
    <row r="41" spans="1:5" ht="22.2" customHeight="1" thickBot="1" x14ac:dyDescent="0.3">
      <c r="A41" s="333">
        <v>39</v>
      </c>
      <c r="B41" s="334" t="s">
        <v>265</v>
      </c>
      <c r="C41" s="334" t="s">
        <v>516</v>
      </c>
      <c r="D41" s="335" t="s">
        <v>503</v>
      </c>
      <c r="E41" s="335" t="s">
        <v>517</v>
      </c>
    </row>
    <row r="42" spans="1:5" ht="16.8" customHeight="1" thickBot="1" x14ac:dyDescent="0.3">
      <c r="A42" s="333">
        <v>40</v>
      </c>
      <c r="B42" s="334" t="s">
        <v>305</v>
      </c>
      <c r="C42" s="334" t="s">
        <v>481</v>
      </c>
      <c r="D42" s="335" t="s">
        <v>503</v>
      </c>
      <c r="E42" s="335" t="s">
        <v>518</v>
      </c>
    </row>
    <row r="43" spans="1:5" ht="21.6" customHeight="1" thickBot="1" x14ac:dyDescent="0.3">
      <c r="A43" s="333">
        <v>41</v>
      </c>
      <c r="B43" s="334" t="s">
        <v>265</v>
      </c>
      <c r="C43" s="334" t="s">
        <v>519</v>
      </c>
      <c r="D43" s="335" t="s">
        <v>520</v>
      </c>
      <c r="E43" s="335" t="s">
        <v>521</v>
      </c>
    </row>
    <row r="44" spans="1:5" ht="24.6" customHeight="1" thickBot="1" x14ac:dyDescent="0.3">
      <c r="A44" s="333">
        <v>42</v>
      </c>
      <c r="B44" s="334" t="s">
        <v>265</v>
      </c>
      <c r="C44" s="334" t="s">
        <v>288</v>
      </c>
      <c r="D44" s="335" t="s">
        <v>520</v>
      </c>
      <c r="E44" s="335" t="s">
        <v>522</v>
      </c>
    </row>
  </sheetData>
  <sheetProtection algorithmName="SHA-512" hashValue="J/N6Y97p09MsrnzlY2xu2zjO3M5axQ5oBK90s5z197PsikrZ38OOpwAp6qijgRFBUlMleNMDT/nujcT6ljTZaQ==" saltValue="0fPtyHrXHyF96YW0TxIN5A==" spinCount="100000" sheet="1" objects="1" scenarios="1"/>
  <mergeCells count="1">
    <mergeCell ref="A1:E1"/>
  </mergeCells>
  <pageMargins left="0.7" right="0.7" top="0.75" bottom="0.75" header="0.3" footer="0.3"/>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Foaie10"/>
  <dimension ref="A1:T710"/>
  <sheetViews>
    <sheetView showGridLines="0" zoomScale="90" zoomScaleNormal="90" workbookViewId="0">
      <pane xSplit="1" ySplit="4" topLeftCell="B87" activePane="bottomRight" state="frozen"/>
      <selection pane="topRight" activeCell="B1" sqref="B1"/>
      <selection pane="bottomLeft" activeCell="A6" sqref="A6"/>
      <selection pane="bottomRight" activeCell="G481" sqref="G481"/>
    </sheetView>
  </sheetViews>
  <sheetFormatPr defaultColWidth="9.21875" defaultRowHeight="12" x14ac:dyDescent="0.3"/>
  <cols>
    <col min="1" max="1" width="6.6640625" style="98" customWidth="1"/>
    <col min="2" max="2" width="29.6640625" style="99" customWidth="1"/>
    <col min="3" max="3" width="15.33203125" style="100" customWidth="1"/>
    <col min="4" max="4" width="13.109375" style="100" customWidth="1"/>
    <col min="5" max="5" width="14.88671875" style="100" customWidth="1"/>
    <col min="6" max="7" width="12.6640625" style="100" customWidth="1"/>
    <col min="8" max="8" width="13.5546875" style="100" customWidth="1"/>
    <col min="9" max="9" width="13.88671875" style="100" customWidth="1"/>
    <col min="10" max="10" width="12" style="132" customWidth="1"/>
    <col min="11" max="11" width="14.109375" style="132" customWidth="1"/>
    <col min="12" max="12" width="8.5546875" style="89" customWidth="1"/>
    <col min="13" max="13" width="20.44140625" style="89" customWidth="1"/>
    <col min="14" max="14" width="15.21875" style="101" customWidth="1"/>
    <col min="15" max="15" width="14.88671875" style="101" customWidth="1"/>
    <col min="16" max="16" width="15.88671875" style="101" customWidth="1"/>
    <col min="17" max="17" width="16.77734375" style="101" customWidth="1"/>
    <col min="18" max="18" width="14.33203125" style="101" customWidth="1"/>
    <col min="19" max="19" width="9.109375" style="48"/>
    <col min="20" max="20" width="11" style="48" bestFit="1" customWidth="1"/>
    <col min="21" max="16384" width="9.21875" style="48"/>
  </cols>
  <sheetData>
    <row r="1" spans="1:19" ht="13.8" customHeight="1" x14ac:dyDescent="0.3">
      <c r="A1" s="379" t="s">
        <v>162</v>
      </c>
      <c r="B1" s="379"/>
      <c r="C1" s="379"/>
      <c r="D1" s="379"/>
      <c r="E1" s="379"/>
      <c r="F1" s="379"/>
      <c r="G1" s="379"/>
      <c r="H1" s="379"/>
      <c r="I1" s="379"/>
      <c r="J1" s="379"/>
      <c r="K1" s="379"/>
      <c r="N1" s="378" t="s">
        <v>169</v>
      </c>
      <c r="O1" s="379"/>
      <c r="P1" s="379"/>
      <c r="Q1" s="379"/>
      <c r="R1" s="379"/>
      <c r="S1" s="379"/>
    </row>
    <row r="2" spans="1:19" x14ac:dyDescent="0.3">
      <c r="A2" s="49"/>
      <c r="B2" s="50"/>
      <c r="C2" s="51"/>
      <c r="D2" s="51"/>
      <c r="E2" s="51"/>
      <c r="F2" s="51"/>
      <c r="G2" s="51"/>
      <c r="H2" s="51"/>
      <c r="I2" s="51"/>
      <c r="J2" s="112"/>
      <c r="K2" s="113"/>
      <c r="L2" s="320"/>
      <c r="M2" s="320"/>
      <c r="N2" s="378"/>
      <c r="O2" s="379"/>
      <c r="P2" s="379"/>
      <c r="Q2" s="379"/>
      <c r="R2" s="379"/>
      <c r="S2" s="379"/>
    </row>
    <row r="3" spans="1:19" x14ac:dyDescent="0.3">
      <c r="A3" s="380" t="s">
        <v>1</v>
      </c>
      <c r="B3" s="377" t="s">
        <v>2</v>
      </c>
      <c r="C3" s="376" t="s">
        <v>3</v>
      </c>
      <c r="D3" s="376"/>
      <c r="E3" s="376" t="s">
        <v>30</v>
      </c>
      <c r="F3" s="376" t="s">
        <v>4</v>
      </c>
      <c r="G3" s="376"/>
      <c r="H3" s="376" t="s">
        <v>31</v>
      </c>
      <c r="I3" s="376" t="s">
        <v>0</v>
      </c>
      <c r="J3" s="112"/>
      <c r="K3" s="112"/>
      <c r="L3" s="321"/>
      <c r="M3" s="321"/>
      <c r="N3" s="53"/>
      <c r="O3" s="47"/>
      <c r="P3" s="47"/>
      <c r="Q3" s="47"/>
      <c r="R3" s="47"/>
      <c r="S3" s="45"/>
    </row>
    <row r="4" spans="1:19" ht="80.400000000000006" customHeight="1" x14ac:dyDescent="0.3">
      <c r="A4" s="380"/>
      <c r="B4" s="377"/>
      <c r="C4" s="52" t="s">
        <v>39</v>
      </c>
      <c r="D4" s="52" t="s">
        <v>163</v>
      </c>
      <c r="E4" s="376"/>
      <c r="F4" s="52" t="s">
        <v>40</v>
      </c>
      <c r="G4" s="52" t="s">
        <v>41</v>
      </c>
      <c r="H4" s="376"/>
      <c r="I4" s="376"/>
      <c r="J4" s="114" t="s">
        <v>52</v>
      </c>
      <c r="K4" s="114" t="s">
        <v>53</v>
      </c>
      <c r="L4" s="322"/>
      <c r="M4" s="322"/>
      <c r="N4" s="52" t="s">
        <v>88</v>
      </c>
      <c r="O4" s="52" t="s">
        <v>89</v>
      </c>
      <c r="P4" s="52" t="s">
        <v>90</v>
      </c>
      <c r="Q4" s="52" t="s">
        <v>91</v>
      </c>
      <c r="R4" s="52" t="s">
        <v>170</v>
      </c>
      <c r="S4" s="52"/>
    </row>
    <row r="5" spans="1:19" x14ac:dyDescent="0.3">
      <c r="A5" s="54" t="s">
        <v>22</v>
      </c>
      <c r="B5" s="362" t="s">
        <v>301</v>
      </c>
      <c r="C5" s="364"/>
      <c r="D5" s="364"/>
      <c r="E5" s="364"/>
      <c r="F5" s="364"/>
      <c r="G5" s="364"/>
      <c r="H5" s="364"/>
      <c r="I5" s="364"/>
      <c r="J5" s="115"/>
      <c r="K5" s="115"/>
      <c r="L5" s="323"/>
      <c r="M5" s="323"/>
      <c r="N5" s="55"/>
      <c r="O5" s="55"/>
      <c r="P5" s="55"/>
      <c r="Q5" s="55"/>
      <c r="R5" s="56"/>
      <c r="S5" s="19"/>
    </row>
    <row r="6" spans="1:19" ht="36" customHeight="1" x14ac:dyDescent="0.3">
      <c r="A6" s="54" t="s">
        <v>47</v>
      </c>
      <c r="B6" s="3" t="s">
        <v>524</v>
      </c>
      <c r="C6" s="55"/>
      <c r="D6" s="55"/>
      <c r="E6" s="57">
        <f>C6+D6</f>
        <v>0</v>
      </c>
      <c r="F6" s="55"/>
      <c r="G6" s="55"/>
      <c r="H6" s="57">
        <f>F6+G6</f>
        <v>0</v>
      </c>
      <c r="I6" s="57">
        <f>E6+H6</f>
        <v>0</v>
      </c>
      <c r="J6" s="109" t="s">
        <v>263</v>
      </c>
      <c r="K6" s="109" t="s">
        <v>264</v>
      </c>
      <c r="L6" s="323" t="str">
        <f>IF(E6&gt;SUM(C88*Instructiuni!F10),"!!! Atentie prag","")</f>
        <v/>
      </c>
      <c r="M6" s="323"/>
      <c r="N6" s="55"/>
      <c r="O6" s="55"/>
      <c r="P6" s="55"/>
      <c r="Q6" s="55"/>
      <c r="R6" s="56">
        <f>SUM(N6:Q6)</f>
        <v>0</v>
      </c>
      <c r="S6" s="19" t="str">
        <f>IF(R6=I6,"OK","ERROR")</f>
        <v>OK</v>
      </c>
    </row>
    <row r="7" spans="1:19" ht="24.6" customHeight="1" x14ac:dyDescent="0.3">
      <c r="A7" s="54" t="s">
        <v>164</v>
      </c>
      <c r="B7" s="3" t="s">
        <v>5</v>
      </c>
      <c r="C7" s="41">
        <v>0</v>
      </c>
      <c r="D7" s="41">
        <v>0</v>
      </c>
      <c r="E7" s="57">
        <f>C7+D7</f>
        <v>0</v>
      </c>
      <c r="F7" s="41">
        <v>0</v>
      </c>
      <c r="G7" s="41">
        <v>0</v>
      </c>
      <c r="H7" s="57">
        <f>F7+G7</f>
        <v>0</v>
      </c>
      <c r="I7" s="57">
        <f>E7+H7</f>
        <v>0</v>
      </c>
      <c r="J7" s="110" t="s">
        <v>265</v>
      </c>
      <c r="K7" s="110" t="s">
        <v>266</v>
      </c>
      <c r="L7" s="323"/>
      <c r="M7" s="323"/>
      <c r="N7" s="41">
        <v>0</v>
      </c>
      <c r="O7" s="41">
        <v>0</v>
      </c>
      <c r="P7" s="41">
        <v>0</v>
      </c>
      <c r="Q7" s="41">
        <v>0</v>
      </c>
      <c r="R7" s="56">
        <f t="shared" ref="R7:R77" si="0">SUM(N7:Q7)</f>
        <v>0</v>
      </c>
      <c r="S7" s="19" t="str">
        <f t="shared" ref="S7:S75" si="1">IF(R7=I7,"OK","ERROR")</f>
        <v>OK</v>
      </c>
    </row>
    <row r="8" spans="1:19" ht="46.8" customHeight="1" x14ac:dyDescent="0.3">
      <c r="A8" s="54" t="s">
        <v>167</v>
      </c>
      <c r="B8" s="3" t="s">
        <v>43</v>
      </c>
      <c r="C8" s="41">
        <v>0</v>
      </c>
      <c r="D8" s="41">
        <v>0</v>
      </c>
      <c r="E8" s="57">
        <f>C8+D8</f>
        <v>0</v>
      </c>
      <c r="F8" s="41">
        <v>0</v>
      </c>
      <c r="G8" s="41">
        <v>0</v>
      </c>
      <c r="H8" s="57">
        <f>F8+G8</f>
        <v>0</v>
      </c>
      <c r="I8" s="57">
        <f>E8+H8</f>
        <v>0</v>
      </c>
      <c r="J8" s="110" t="s">
        <v>265</v>
      </c>
      <c r="K8" s="110" t="s">
        <v>267</v>
      </c>
      <c r="L8" s="323"/>
      <c r="M8" s="323"/>
      <c r="N8" s="41">
        <v>0</v>
      </c>
      <c r="O8" s="41">
        <v>0</v>
      </c>
      <c r="P8" s="41">
        <v>0</v>
      </c>
      <c r="Q8" s="41">
        <v>0</v>
      </c>
      <c r="R8" s="56">
        <f t="shared" si="0"/>
        <v>0</v>
      </c>
      <c r="S8" s="19" t="str">
        <f t="shared" si="1"/>
        <v>OK</v>
      </c>
    </row>
    <row r="9" spans="1:19" ht="36" customHeight="1" x14ac:dyDescent="0.3">
      <c r="A9" s="54" t="s">
        <v>49</v>
      </c>
      <c r="B9" s="58" t="s">
        <v>168</v>
      </c>
      <c r="C9" s="41">
        <v>0</v>
      </c>
      <c r="D9" s="41">
        <v>0</v>
      </c>
      <c r="E9" s="57">
        <f>C9+D9</f>
        <v>0</v>
      </c>
      <c r="F9" s="41">
        <v>0</v>
      </c>
      <c r="G9" s="41">
        <v>0</v>
      </c>
      <c r="H9" s="57">
        <f>F9+G9</f>
        <v>0</v>
      </c>
      <c r="I9" s="57">
        <f>E9+H9</f>
        <v>0</v>
      </c>
      <c r="J9" s="110" t="s">
        <v>265</v>
      </c>
      <c r="K9" s="110" t="s">
        <v>268</v>
      </c>
      <c r="L9" s="323"/>
      <c r="M9" s="323"/>
      <c r="N9" s="41">
        <v>0</v>
      </c>
      <c r="O9" s="41">
        <v>0</v>
      </c>
      <c r="P9" s="41">
        <v>0</v>
      </c>
      <c r="Q9" s="41">
        <v>0</v>
      </c>
      <c r="R9" s="56">
        <f t="shared" si="0"/>
        <v>0</v>
      </c>
      <c r="S9" s="19" t="str">
        <f t="shared" si="1"/>
        <v>OK</v>
      </c>
    </row>
    <row r="10" spans="1:19" s="63" customFormat="1" x14ac:dyDescent="0.3">
      <c r="A10" s="59"/>
      <c r="B10" s="60" t="s">
        <v>6</v>
      </c>
      <c r="C10" s="61">
        <f>SUM(C6:C9)</f>
        <v>0</v>
      </c>
      <c r="D10" s="61">
        <f t="shared" ref="D10:I10" si="2">SUM(D6:D9)</f>
        <v>0</v>
      </c>
      <c r="E10" s="61">
        <f t="shared" si="2"/>
        <v>0</v>
      </c>
      <c r="F10" s="61">
        <f t="shared" si="2"/>
        <v>0</v>
      </c>
      <c r="G10" s="61">
        <f t="shared" si="2"/>
        <v>0</v>
      </c>
      <c r="H10" s="61">
        <f t="shared" si="2"/>
        <v>0</v>
      </c>
      <c r="I10" s="61">
        <f t="shared" si="2"/>
        <v>0</v>
      </c>
      <c r="J10" s="116"/>
      <c r="K10" s="116"/>
      <c r="L10" s="324"/>
      <c r="M10" s="324"/>
      <c r="N10" s="61">
        <f t="shared" ref="N10" si="3">SUM(N6:N9)</f>
        <v>0</v>
      </c>
      <c r="O10" s="61">
        <f t="shared" ref="O10" si="4">SUM(O6:O9)</f>
        <v>0</v>
      </c>
      <c r="P10" s="61">
        <f t="shared" ref="P10" si="5">SUM(P6:P9)</f>
        <v>0</v>
      </c>
      <c r="Q10" s="61">
        <f t="shared" ref="Q10" si="6">SUM(Q6:Q9)</f>
        <v>0</v>
      </c>
      <c r="R10" s="61">
        <f t="shared" ref="R10" si="7">SUM(R6:R9)</f>
        <v>0</v>
      </c>
      <c r="S10" s="62" t="str">
        <f t="shared" si="1"/>
        <v>OK</v>
      </c>
    </row>
    <row r="11" spans="1:19" x14ac:dyDescent="0.3">
      <c r="A11" s="54" t="s">
        <v>23</v>
      </c>
      <c r="B11" s="362" t="s">
        <v>302</v>
      </c>
      <c r="C11" s="364"/>
      <c r="D11" s="364"/>
      <c r="E11" s="364"/>
      <c r="F11" s="364"/>
      <c r="G11" s="364"/>
      <c r="H11" s="364"/>
      <c r="I11" s="364"/>
      <c r="J11" s="115"/>
      <c r="K11" s="115"/>
      <c r="L11" s="323"/>
      <c r="M11" s="323"/>
      <c r="N11" s="47"/>
      <c r="O11" s="47"/>
      <c r="P11" s="47"/>
      <c r="Q11" s="47"/>
      <c r="R11" s="56"/>
      <c r="S11" s="19"/>
    </row>
    <row r="12" spans="1:19" ht="39.6" customHeight="1" x14ac:dyDescent="0.3">
      <c r="A12" s="64" t="s">
        <v>7</v>
      </c>
      <c r="B12" s="65" t="s">
        <v>302</v>
      </c>
      <c r="C12" s="41">
        <v>0</v>
      </c>
      <c r="D12" s="41">
        <v>0</v>
      </c>
      <c r="E12" s="57">
        <f>C12+D12</f>
        <v>0</v>
      </c>
      <c r="F12" s="41">
        <v>0</v>
      </c>
      <c r="G12" s="41">
        <v>0</v>
      </c>
      <c r="H12" s="57">
        <f>F12+G12</f>
        <v>0</v>
      </c>
      <c r="I12" s="57">
        <f>E12+H12</f>
        <v>0</v>
      </c>
      <c r="J12" s="110" t="s">
        <v>265</v>
      </c>
      <c r="K12" s="110" t="s">
        <v>269</v>
      </c>
      <c r="L12" s="323"/>
      <c r="M12" s="323"/>
      <c r="N12" s="41">
        <v>0</v>
      </c>
      <c r="O12" s="41">
        <v>0</v>
      </c>
      <c r="P12" s="41">
        <v>0</v>
      </c>
      <c r="Q12" s="41">
        <v>0</v>
      </c>
      <c r="R12" s="56">
        <f t="shared" si="0"/>
        <v>0</v>
      </c>
      <c r="S12" s="19" t="str">
        <f t="shared" si="1"/>
        <v>OK</v>
      </c>
    </row>
    <row r="13" spans="1:19" s="63" customFormat="1" x14ac:dyDescent="0.3">
      <c r="A13" s="59"/>
      <c r="B13" s="60" t="s">
        <v>8</v>
      </c>
      <c r="C13" s="61">
        <f>SUM(C12:C12)</f>
        <v>0</v>
      </c>
      <c r="D13" s="61">
        <f t="shared" ref="D13:I13" si="8">SUM(D12:D12)</f>
        <v>0</v>
      </c>
      <c r="E13" s="61">
        <f t="shared" si="8"/>
        <v>0</v>
      </c>
      <c r="F13" s="61">
        <f t="shared" si="8"/>
        <v>0</v>
      </c>
      <c r="G13" s="61">
        <f t="shared" si="8"/>
        <v>0</v>
      </c>
      <c r="H13" s="61">
        <f t="shared" si="8"/>
        <v>0</v>
      </c>
      <c r="I13" s="61">
        <f t="shared" si="8"/>
        <v>0</v>
      </c>
      <c r="J13" s="117"/>
      <c r="K13" s="117"/>
      <c r="L13" s="147"/>
      <c r="M13" s="147"/>
      <c r="N13" s="61">
        <f t="shared" ref="N13" si="9">SUM(N12:N12)</f>
        <v>0</v>
      </c>
      <c r="O13" s="61">
        <f t="shared" ref="O13" si="10">SUM(O12:O12)</f>
        <v>0</v>
      </c>
      <c r="P13" s="61">
        <f t="shared" ref="P13" si="11">SUM(P12:P12)</f>
        <v>0</v>
      </c>
      <c r="Q13" s="61">
        <f t="shared" ref="Q13" si="12">SUM(Q12:Q12)</f>
        <v>0</v>
      </c>
      <c r="R13" s="61">
        <f t="shared" ref="R13" si="13">SUM(R12:R12)</f>
        <v>0</v>
      </c>
      <c r="S13" s="62" t="str">
        <f t="shared" si="1"/>
        <v>OK</v>
      </c>
    </row>
    <row r="14" spans="1:19" ht="25.8" customHeight="1" x14ac:dyDescent="0.3">
      <c r="A14" s="54" t="s">
        <v>24</v>
      </c>
      <c r="B14" s="373" t="s">
        <v>416</v>
      </c>
      <c r="C14" s="374"/>
      <c r="D14" s="374"/>
      <c r="E14" s="374"/>
      <c r="F14" s="374"/>
      <c r="G14" s="374"/>
      <c r="H14" s="374"/>
      <c r="I14" s="374"/>
      <c r="J14" s="374"/>
      <c r="K14" s="375"/>
      <c r="L14" s="323" t="str">
        <f>IF(E41-E29-E31-E35&gt;SUM(E56*Instructiuni!F11),"!!! Atentie prag","")</f>
        <v/>
      </c>
      <c r="M14" s="323"/>
      <c r="N14" s="44"/>
      <c r="O14" s="44"/>
      <c r="P14" s="44"/>
      <c r="Q14" s="44"/>
      <c r="R14" s="56"/>
      <c r="S14" s="19"/>
    </row>
    <row r="15" spans="1:19" x14ac:dyDescent="0.3">
      <c r="A15" s="67" t="s">
        <v>171</v>
      </c>
      <c r="B15" s="65" t="s">
        <v>173</v>
      </c>
      <c r="C15" s="57">
        <f>SUM(C16:C18)</f>
        <v>0</v>
      </c>
      <c r="D15" s="57">
        <f t="shared" ref="D15:I15" si="14">SUM(D16:D18)</f>
        <v>0</v>
      </c>
      <c r="E15" s="57">
        <f>SUM(E16:E18)</f>
        <v>0</v>
      </c>
      <c r="F15" s="57">
        <f t="shared" si="14"/>
        <v>0</v>
      </c>
      <c r="G15" s="57">
        <f t="shared" si="14"/>
        <v>0</v>
      </c>
      <c r="H15" s="57">
        <f t="shared" si="14"/>
        <v>0</v>
      </c>
      <c r="I15" s="57">
        <f t="shared" si="14"/>
        <v>0</v>
      </c>
      <c r="J15" s="115"/>
      <c r="K15" s="115"/>
      <c r="L15" s="323"/>
      <c r="M15" s="323"/>
      <c r="N15" s="57">
        <f t="shared" ref="N15" si="15">SUM(N16:N18)</f>
        <v>0</v>
      </c>
      <c r="O15" s="57">
        <f t="shared" ref="O15" si="16">SUM(O16:O18)</f>
        <v>0</v>
      </c>
      <c r="P15" s="57">
        <f t="shared" ref="P15" si="17">SUM(P16:P18)</f>
        <v>0</v>
      </c>
      <c r="Q15" s="57">
        <f t="shared" ref="Q15" si="18">SUM(Q16:Q18)</f>
        <v>0</v>
      </c>
      <c r="R15" s="57">
        <f t="shared" ref="R15" si="19">SUM(R16:R18)</f>
        <v>0</v>
      </c>
      <c r="S15" s="19" t="str">
        <f t="shared" si="1"/>
        <v>OK</v>
      </c>
    </row>
    <row r="16" spans="1:19" x14ac:dyDescent="0.3">
      <c r="A16" s="67" t="s">
        <v>58</v>
      </c>
      <c r="B16" s="3" t="s">
        <v>172</v>
      </c>
      <c r="C16" s="41">
        <v>0</v>
      </c>
      <c r="D16" s="41">
        <v>0</v>
      </c>
      <c r="E16" s="57">
        <f t="shared" ref="E16:E18" si="20">C16+D16</f>
        <v>0</v>
      </c>
      <c r="F16" s="41">
        <v>0</v>
      </c>
      <c r="G16" s="41">
        <v>0</v>
      </c>
      <c r="H16" s="57">
        <f t="shared" ref="H16:H21" si="21">F16+G16</f>
        <v>0</v>
      </c>
      <c r="I16" s="57">
        <f t="shared" ref="I16:I21" si="22">E16+H16</f>
        <v>0</v>
      </c>
      <c r="J16" s="110" t="s">
        <v>270</v>
      </c>
      <c r="K16" s="110" t="s">
        <v>271</v>
      </c>
      <c r="L16" s="323"/>
      <c r="M16" s="323"/>
      <c r="N16" s="102">
        <v>0</v>
      </c>
      <c r="O16" s="102">
        <v>0</v>
      </c>
      <c r="P16" s="102">
        <v>0</v>
      </c>
      <c r="Q16" s="102">
        <v>0</v>
      </c>
      <c r="R16" s="56">
        <f t="shared" si="0"/>
        <v>0</v>
      </c>
      <c r="S16" s="19" t="str">
        <f t="shared" si="1"/>
        <v>OK</v>
      </c>
    </row>
    <row r="17" spans="1:19" ht="28.8" x14ac:dyDescent="0.3">
      <c r="A17" s="67" t="s">
        <v>174</v>
      </c>
      <c r="B17" s="3" t="s">
        <v>55</v>
      </c>
      <c r="C17" s="41">
        <v>0</v>
      </c>
      <c r="D17" s="41">
        <v>0</v>
      </c>
      <c r="E17" s="57">
        <f t="shared" si="20"/>
        <v>0</v>
      </c>
      <c r="F17" s="41">
        <v>0</v>
      </c>
      <c r="G17" s="41">
        <v>0</v>
      </c>
      <c r="H17" s="57">
        <f t="shared" si="21"/>
        <v>0</v>
      </c>
      <c r="I17" s="57">
        <f t="shared" si="22"/>
        <v>0</v>
      </c>
      <c r="J17" s="110" t="s">
        <v>270</v>
      </c>
      <c r="K17" s="110" t="s">
        <v>272</v>
      </c>
      <c r="L17" s="323"/>
      <c r="M17" s="323"/>
      <c r="N17" s="102">
        <v>0</v>
      </c>
      <c r="O17" s="102">
        <v>0</v>
      </c>
      <c r="P17" s="102">
        <v>0</v>
      </c>
      <c r="Q17" s="102">
        <v>0</v>
      </c>
      <c r="R17" s="56">
        <f t="shared" si="0"/>
        <v>0</v>
      </c>
      <c r="S17" s="19" t="str">
        <f t="shared" si="1"/>
        <v>OK</v>
      </c>
    </row>
    <row r="18" spans="1:19" ht="19.2" x14ac:dyDescent="0.3">
      <c r="A18" s="67" t="s">
        <v>175</v>
      </c>
      <c r="B18" s="3" t="s">
        <v>45</v>
      </c>
      <c r="C18" s="41">
        <v>0</v>
      </c>
      <c r="D18" s="41">
        <v>0</v>
      </c>
      <c r="E18" s="57">
        <f t="shared" si="20"/>
        <v>0</v>
      </c>
      <c r="F18" s="41">
        <v>0</v>
      </c>
      <c r="G18" s="41">
        <v>0</v>
      </c>
      <c r="H18" s="57">
        <f t="shared" si="21"/>
        <v>0</v>
      </c>
      <c r="I18" s="57">
        <f t="shared" si="22"/>
        <v>0</v>
      </c>
      <c r="J18" s="110" t="s">
        <v>270</v>
      </c>
      <c r="K18" s="110" t="s">
        <v>273</v>
      </c>
      <c r="L18" s="323"/>
      <c r="M18" s="323"/>
      <c r="N18" s="102">
        <v>0</v>
      </c>
      <c r="O18" s="102">
        <v>0</v>
      </c>
      <c r="P18" s="102">
        <v>0</v>
      </c>
      <c r="Q18" s="102">
        <v>0</v>
      </c>
      <c r="R18" s="56">
        <f t="shared" si="0"/>
        <v>0</v>
      </c>
      <c r="S18" s="19" t="str">
        <f t="shared" si="1"/>
        <v>OK</v>
      </c>
    </row>
    <row r="19" spans="1:19" ht="38.4" customHeight="1" x14ac:dyDescent="0.3">
      <c r="A19" s="67" t="s">
        <v>165</v>
      </c>
      <c r="B19" s="3" t="s">
        <v>176</v>
      </c>
      <c r="C19" s="41">
        <v>0</v>
      </c>
      <c r="D19" s="41">
        <v>0</v>
      </c>
      <c r="E19" s="57">
        <f>C19+D19</f>
        <v>0</v>
      </c>
      <c r="F19" s="41">
        <v>0</v>
      </c>
      <c r="G19" s="41">
        <v>0</v>
      </c>
      <c r="H19" s="57">
        <f t="shared" si="21"/>
        <v>0</v>
      </c>
      <c r="I19" s="57">
        <f t="shared" si="22"/>
        <v>0</v>
      </c>
      <c r="J19" s="110" t="s">
        <v>270</v>
      </c>
      <c r="K19" s="110" t="s">
        <v>274</v>
      </c>
      <c r="L19" s="323"/>
      <c r="M19" s="323"/>
      <c r="N19" s="102">
        <v>0</v>
      </c>
      <c r="O19" s="102">
        <v>0</v>
      </c>
      <c r="P19" s="102">
        <v>0</v>
      </c>
      <c r="Q19" s="102">
        <v>0</v>
      </c>
      <c r="R19" s="56">
        <f t="shared" si="0"/>
        <v>0</v>
      </c>
      <c r="S19" s="19" t="str">
        <f t="shared" si="1"/>
        <v>OK</v>
      </c>
    </row>
    <row r="20" spans="1:19" ht="19.2" x14ac:dyDescent="0.3">
      <c r="A20" s="67" t="s">
        <v>59</v>
      </c>
      <c r="B20" s="3" t="s">
        <v>177</v>
      </c>
      <c r="C20" s="41">
        <v>0</v>
      </c>
      <c r="D20" s="41">
        <v>0</v>
      </c>
      <c r="E20" s="57">
        <f>C20+D20</f>
        <v>0</v>
      </c>
      <c r="F20" s="41">
        <v>0</v>
      </c>
      <c r="G20" s="41">
        <v>0</v>
      </c>
      <c r="H20" s="57">
        <f t="shared" si="21"/>
        <v>0</v>
      </c>
      <c r="I20" s="57">
        <f t="shared" si="22"/>
        <v>0</v>
      </c>
      <c r="J20" s="110" t="s">
        <v>270</v>
      </c>
      <c r="K20" s="110" t="s">
        <v>275</v>
      </c>
      <c r="L20" s="323"/>
      <c r="M20" s="323"/>
      <c r="N20" s="102">
        <v>0</v>
      </c>
      <c r="O20" s="102">
        <v>0</v>
      </c>
      <c r="P20" s="102">
        <v>0</v>
      </c>
      <c r="Q20" s="102">
        <v>0</v>
      </c>
      <c r="R20" s="56">
        <f t="shared" si="0"/>
        <v>0</v>
      </c>
      <c r="S20" s="19" t="str">
        <f t="shared" si="1"/>
        <v>OK</v>
      </c>
    </row>
    <row r="21" spans="1:19" ht="38.4" x14ac:dyDescent="0.3">
      <c r="A21" s="67" t="s">
        <v>60</v>
      </c>
      <c r="B21" s="3" t="s">
        <v>303</v>
      </c>
      <c r="C21" s="41">
        <v>0</v>
      </c>
      <c r="D21" s="41">
        <v>0</v>
      </c>
      <c r="E21" s="57">
        <f>C21+D21</f>
        <v>0</v>
      </c>
      <c r="F21" s="41">
        <v>0</v>
      </c>
      <c r="G21" s="41">
        <v>0</v>
      </c>
      <c r="H21" s="57">
        <f t="shared" si="21"/>
        <v>0</v>
      </c>
      <c r="I21" s="57">
        <f t="shared" si="22"/>
        <v>0</v>
      </c>
      <c r="J21" s="110" t="s">
        <v>270</v>
      </c>
      <c r="K21" s="110" t="s">
        <v>276</v>
      </c>
      <c r="L21" s="323"/>
      <c r="M21" s="323"/>
      <c r="N21" s="102">
        <v>0</v>
      </c>
      <c r="O21" s="102">
        <v>0</v>
      </c>
      <c r="P21" s="102">
        <v>0</v>
      </c>
      <c r="Q21" s="102">
        <v>0</v>
      </c>
      <c r="R21" s="56">
        <f t="shared" si="0"/>
        <v>0</v>
      </c>
      <c r="S21" s="19" t="str">
        <f t="shared" si="1"/>
        <v>OK</v>
      </c>
    </row>
    <row r="22" spans="1:19" x14ac:dyDescent="0.3">
      <c r="A22" s="67" t="s">
        <v>61</v>
      </c>
      <c r="B22" s="3" t="s">
        <v>178</v>
      </c>
      <c r="C22" s="57">
        <f>SUM(C23:C28)</f>
        <v>0</v>
      </c>
      <c r="D22" s="57">
        <f t="shared" ref="D22:I22" si="23">SUM(D23:D28)</f>
        <v>0</v>
      </c>
      <c r="E22" s="57">
        <f>SUM(E23:E28)</f>
        <v>0</v>
      </c>
      <c r="F22" s="57">
        <f t="shared" si="23"/>
        <v>0</v>
      </c>
      <c r="G22" s="57">
        <f t="shared" si="23"/>
        <v>0</v>
      </c>
      <c r="H22" s="57">
        <f t="shared" si="23"/>
        <v>0</v>
      </c>
      <c r="I22" s="57">
        <f t="shared" si="23"/>
        <v>0</v>
      </c>
      <c r="J22" s="110"/>
      <c r="K22" s="110"/>
      <c r="L22" s="323"/>
      <c r="M22" s="323"/>
      <c r="N22" s="47">
        <f t="shared" ref="N22" si="24">SUM(N23:N28)</f>
        <v>0</v>
      </c>
      <c r="O22" s="47">
        <f t="shared" ref="O22" si="25">SUM(O23:O28)</f>
        <v>0</v>
      </c>
      <c r="P22" s="47">
        <f t="shared" ref="P22" si="26">SUM(P23:P28)</f>
        <v>0</v>
      </c>
      <c r="Q22" s="47">
        <f t="shared" ref="Q22" si="27">SUM(Q23:Q28)</f>
        <v>0</v>
      </c>
      <c r="R22" s="56">
        <f t="shared" ref="R22" si="28">SUM(R23:R28)</f>
        <v>0</v>
      </c>
      <c r="S22" s="19" t="str">
        <f t="shared" si="1"/>
        <v>OK</v>
      </c>
    </row>
    <row r="23" spans="1:19" s="185" customFormat="1" x14ac:dyDescent="0.3">
      <c r="A23" s="67" t="s">
        <v>130</v>
      </c>
      <c r="B23" s="3" t="s">
        <v>179</v>
      </c>
      <c r="C23" s="41">
        <v>0</v>
      </c>
      <c r="D23" s="41">
        <v>0</v>
      </c>
      <c r="E23" s="57">
        <f t="shared" ref="E23:E29" si="29">C23+D23</f>
        <v>0</v>
      </c>
      <c r="F23" s="41">
        <v>0</v>
      </c>
      <c r="G23" s="41">
        <v>0</v>
      </c>
      <c r="H23" s="57">
        <f t="shared" ref="H23:H29" si="30">F23+G23</f>
        <v>0</v>
      </c>
      <c r="I23" s="57">
        <f t="shared" ref="I23:I29" si="31">E23+H23</f>
        <v>0</v>
      </c>
      <c r="J23" s="119" t="s">
        <v>270</v>
      </c>
      <c r="K23" s="119" t="s">
        <v>277</v>
      </c>
      <c r="L23" s="323"/>
      <c r="M23" s="323"/>
      <c r="N23" s="24">
        <v>0</v>
      </c>
      <c r="O23" s="24">
        <v>0</v>
      </c>
      <c r="P23" s="24">
        <v>0</v>
      </c>
      <c r="Q23" s="24">
        <v>0</v>
      </c>
      <c r="R23" s="183">
        <f t="shared" si="0"/>
        <v>0</v>
      </c>
      <c r="S23" s="184" t="str">
        <f t="shared" si="1"/>
        <v>OK</v>
      </c>
    </row>
    <row r="24" spans="1:19" s="185" customFormat="1" ht="19.2" x14ac:dyDescent="0.3">
      <c r="A24" s="67" t="s">
        <v>131</v>
      </c>
      <c r="B24" s="3" t="s">
        <v>180</v>
      </c>
      <c r="C24" s="41">
        <v>0</v>
      </c>
      <c r="D24" s="41">
        <v>0</v>
      </c>
      <c r="E24" s="57">
        <f t="shared" si="29"/>
        <v>0</v>
      </c>
      <c r="F24" s="41">
        <v>0</v>
      </c>
      <c r="G24" s="41">
        <v>0</v>
      </c>
      <c r="H24" s="57">
        <f t="shared" si="30"/>
        <v>0</v>
      </c>
      <c r="I24" s="57">
        <f t="shared" si="31"/>
        <v>0</v>
      </c>
      <c r="J24" s="119" t="s">
        <v>270</v>
      </c>
      <c r="K24" s="119" t="s">
        <v>278</v>
      </c>
      <c r="L24" s="323"/>
      <c r="M24" s="323"/>
      <c r="N24" s="24">
        <v>0</v>
      </c>
      <c r="O24" s="186">
        <v>0</v>
      </c>
      <c r="P24" s="186">
        <v>0</v>
      </c>
      <c r="Q24" s="186">
        <v>0</v>
      </c>
      <c r="R24" s="183">
        <f t="shared" si="0"/>
        <v>0</v>
      </c>
      <c r="S24" s="184" t="str">
        <f t="shared" si="1"/>
        <v>OK</v>
      </c>
    </row>
    <row r="25" spans="1:19" s="185" customFormat="1" ht="57.6" x14ac:dyDescent="0.3">
      <c r="A25" s="67" t="s">
        <v>132</v>
      </c>
      <c r="B25" s="3" t="s">
        <v>181</v>
      </c>
      <c r="C25" s="41">
        <v>0</v>
      </c>
      <c r="D25" s="41">
        <v>0</v>
      </c>
      <c r="E25" s="57">
        <f t="shared" si="29"/>
        <v>0</v>
      </c>
      <c r="F25" s="41">
        <v>0</v>
      </c>
      <c r="G25" s="41">
        <v>0</v>
      </c>
      <c r="H25" s="57">
        <f t="shared" si="30"/>
        <v>0</v>
      </c>
      <c r="I25" s="57">
        <f t="shared" si="31"/>
        <v>0</v>
      </c>
      <c r="J25" s="119" t="s">
        <v>270</v>
      </c>
      <c r="K25" s="119" t="s">
        <v>279</v>
      </c>
      <c r="L25" s="323"/>
      <c r="M25" s="323"/>
      <c r="N25" s="24">
        <v>0</v>
      </c>
      <c r="O25" s="186">
        <v>0</v>
      </c>
      <c r="P25" s="186">
        <v>0</v>
      </c>
      <c r="Q25" s="186">
        <v>0</v>
      </c>
      <c r="R25" s="183">
        <f t="shared" si="0"/>
        <v>0</v>
      </c>
      <c r="S25" s="184" t="str">
        <f t="shared" si="1"/>
        <v>OK</v>
      </c>
    </row>
    <row r="26" spans="1:19" s="185" customFormat="1" ht="48" customHeight="1" x14ac:dyDescent="0.3">
      <c r="A26" s="67" t="s">
        <v>133</v>
      </c>
      <c r="B26" s="3" t="s">
        <v>182</v>
      </c>
      <c r="C26" s="41">
        <v>0</v>
      </c>
      <c r="D26" s="41">
        <v>0</v>
      </c>
      <c r="E26" s="57">
        <f t="shared" si="29"/>
        <v>0</v>
      </c>
      <c r="F26" s="41">
        <v>0</v>
      </c>
      <c r="G26" s="41">
        <v>0</v>
      </c>
      <c r="H26" s="57">
        <f t="shared" si="30"/>
        <v>0</v>
      </c>
      <c r="I26" s="57">
        <f t="shared" si="31"/>
        <v>0</v>
      </c>
      <c r="J26" s="119" t="s">
        <v>270</v>
      </c>
      <c r="K26" s="119" t="s">
        <v>280</v>
      </c>
      <c r="L26" s="323"/>
      <c r="M26" s="323"/>
      <c r="N26" s="24">
        <v>0</v>
      </c>
      <c r="O26" s="186">
        <v>0</v>
      </c>
      <c r="P26" s="186">
        <v>0</v>
      </c>
      <c r="Q26" s="186">
        <v>0</v>
      </c>
      <c r="R26" s="183">
        <f t="shared" si="0"/>
        <v>0</v>
      </c>
      <c r="S26" s="184" t="str">
        <f t="shared" si="1"/>
        <v>OK</v>
      </c>
    </row>
    <row r="27" spans="1:19" s="185" customFormat="1" ht="41.4" customHeight="1" x14ac:dyDescent="0.3">
      <c r="A27" s="67" t="s">
        <v>134</v>
      </c>
      <c r="B27" s="3" t="s">
        <v>183</v>
      </c>
      <c r="C27" s="41">
        <v>0</v>
      </c>
      <c r="D27" s="41">
        <v>0</v>
      </c>
      <c r="E27" s="57">
        <f t="shared" si="29"/>
        <v>0</v>
      </c>
      <c r="F27" s="41">
        <v>0</v>
      </c>
      <c r="G27" s="41">
        <v>0</v>
      </c>
      <c r="H27" s="57">
        <f t="shared" si="30"/>
        <v>0</v>
      </c>
      <c r="I27" s="57">
        <f t="shared" si="31"/>
        <v>0</v>
      </c>
      <c r="J27" s="119" t="s">
        <v>270</v>
      </c>
      <c r="K27" s="119" t="s">
        <v>281</v>
      </c>
      <c r="L27" s="323"/>
      <c r="M27" s="323"/>
      <c r="N27" s="24">
        <v>0</v>
      </c>
      <c r="O27" s="186">
        <v>0</v>
      </c>
      <c r="P27" s="186">
        <v>0</v>
      </c>
      <c r="Q27" s="186">
        <v>0</v>
      </c>
      <c r="R27" s="183">
        <f t="shared" si="0"/>
        <v>0</v>
      </c>
      <c r="S27" s="184" t="str">
        <f t="shared" si="1"/>
        <v>OK</v>
      </c>
    </row>
    <row r="28" spans="1:19" s="185" customFormat="1" ht="30.6" customHeight="1" x14ac:dyDescent="0.3">
      <c r="A28" s="67" t="s">
        <v>157</v>
      </c>
      <c r="B28" s="3" t="s">
        <v>184</v>
      </c>
      <c r="C28" s="41">
        <v>0</v>
      </c>
      <c r="D28" s="41">
        <v>0</v>
      </c>
      <c r="E28" s="57">
        <f t="shared" si="29"/>
        <v>0</v>
      </c>
      <c r="F28" s="41">
        <v>0</v>
      </c>
      <c r="G28" s="41">
        <v>0</v>
      </c>
      <c r="H28" s="57">
        <f t="shared" si="30"/>
        <v>0</v>
      </c>
      <c r="I28" s="57">
        <f t="shared" si="31"/>
        <v>0</v>
      </c>
      <c r="J28" s="119" t="s">
        <v>270</v>
      </c>
      <c r="K28" s="119" t="s">
        <v>282</v>
      </c>
      <c r="L28" s="323"/>
      <c r="M28" s="323"/>
      <c r="N28" s="24">
        <v>0</v>
      </c>
      <c r="O28" s="186">
        <v>0</v>
      </c>
      <c r="P28" s="186">
        <v>0</v>
      </c>
      <c r="Q28" s="186">
        <v>0</v>
      </c>
      <c r="R28" s="183">
        <f t="shared" si="0"/>
        <v>0</v>
      </c>
      <c r="S28" s="184" t="str">
        <f t="shared" si="1"/>
        <v>OK</v>
      </c>
    </row>
    <row r="29" spans="1:19" s="185" customFormat="1" ht="28.8" x14ac:dyDescent="0.3">
      <c r="A29" s="67" t="s">
        <v>135</v>
      </c>
      <c r="B29" s="3" t="s">
        <v>185</v>
      </c>
      <c r="C29" s="41">
        <v>0</v>
      </c>
      <c r="D29" s="41">
        <v>0</v>
      </c>
      <c r="E29" s="57">
        <f t="shared" si="29"/>
        <v>0</v>
      </c>
      <c r="F29" s="41">
        <v>0</v>
      </c>
      <c r="G29" s="41">
        <v>0</v>
      </c>
      <c r="H29" s="57">
        <f t="shared" si="30"/>
        <v>0</v>
      </c>
      <c r="I29" s="57">
        <f t="shared" si="31"/>
        <v>0</v>
      </c>
      <c r="J29" s="119" t="s">
        <v>305</v>
      </c>
      <c r="K29" s="119" t="s">
        <v>481</v>
      </c>
      <c r="L29" s="323"/>
      <c r="M29" s="323"/>
      <c r="N29" s="24">
        <v>0</v>
      </c>
      <c r="O29" s="186">
        <v>0</v>
      </c>
      <c r="P29" s="186">
        <v>0</v>
      </c>
      <c r="Q29" s="186">
        <v>0</v>
      </c>
      <c r="R29" s="183">
        <f t="shared" si="0"/>
        <v>0</v>
      </c>
      <c r="S29" s="184" t="str">
        <f t="shared" si="1"/>
        <v>OK</v>
      </c>
    </row>
    <row r="30" spans="1:19" s="185" customFormat="1" ht="16.8" customHeight="1" x14ac:dyDescent="0.3">
      <c r="A30" s="67" t="s">
        <v>136</v>
      </c>
      <c r="B30" s="3" t="s">
        <v>44</v>
      </c>
      <c r="C30" s="57">
        <f>C31+C35</f>
        <v>0</v>
      </c>
      <c r="D30" s="57">
        <f t="shared" ref="D30:I30" si="32">D31+D35</f>
        <v>0</v>
      </c>
      <c r="E30" s="57">
        <f>E31+E35</f>
        <v>0</v>
      </c>
      <c r="F30" s="57">
        <f t="shared" si="32"/>
        <v>0</v>
      </c>
      <c r="G30" s="57">
        <f t="shared" si="32"/>
        <v>0</v>
      </c>
      <c r="H30" s="57">
        <f t="shared" si="32"/>
        <v>0</v>
      </c>
      <c r="I30" s="57">
        <f t="shared" si="32"/>
        <v>0</v>
      </c>
      <c r="J30" s="119"/>
      <c r="K30" s="119"/>
      <c r="L30" s="323"/>
      <c r="M30" s="323"/>
      <c r="N30" s="57">
        <f t="shared" ref="N30" si="33">N31+N35</f>
        <v>0</v>
      </c>
      <c r="O30" s="57">
        <f t="shared" ref="O30" si="34">O31+O35</f>
        <v>0</v>
      </c>
      <c r="P30" s="57">
        <f t="shared" ref="P30" si="35">P31+P35</f>
        <v>0</v>
      </c>
      <c r="Q30" s="57">
        <f t="shared" ref="Q30" si="36">Q31+Q35</f>
        <v>0</v>
      </c>
      <c r="R30" s="57">
        <f t="shared" ref="R30" si="37">R31+R35</f>
        <v>0</v>
      </c>
      <c r="S30" s="184" t="str">
        <f t="shared" si="1"/>
        <v>OK</v>
      </c>
    </row>
    <row r="31" spans="1:19" s="185" customFormat="1" ht="28.8" customHeight="1" x14ac:dyDescent="0.3">
      <c r="A31" s="67" t="s">
        <v>186</v>
      </c>
      <c r="B31" s="3" t="s">
        <v>187</v>
      </c>
      <c r="C31" s="55">
        <f>C32+C33+C34</f>
        <v>0</v>
      </c>
      <c r="D31" s="55">
        <f t="shared" ref="D31:I31" si="38">D32+D33+D34</f>
        <v>0</v>
      </c>
      <c r="E31" s="55">
        <f>E32+E33+E34</f>
        <v>0</v>
      </c>
      <c r="F31" s="55">
        <f t="shared" si="38"/>
        <v>0</v>
      </c>
      <c r="G31" s="55">
        <f t="shared" si="38"/>
        <v>0</v>
      </c>
      <c r="H31" s="55">
        <f t="shared" si="38"/>
        <v>0</v>
      </c>
      <c r="I31" s="55">
        <f t="shared" si="38"/>
        <v>0</v>
      </c>
      <c r="J31" s="119"/>
      <c r="K31" s="119"/>
      <c r="L31" s="323"/>
      <c r="M31" s="323"/>
      <c r="N31" s="55">
        <f t="shared" ref="N31" si="39">N32+N33+N34</f>
        <v>0</v>
      </c>
      <c r="O31" s="55">
        <f t="shared" ref="O31" si="40">O32+O33+O34</f>
        <v>0</v>
      </c>
      <c r="P31" s="55">
        <f t="shared" ref="P31" si="41">P32+P33+P34</f>
        <v>0</v>
      </c>
      <c r="Q31" s="55">
        <f t="shared" ref="Q31" si="42">Q32+Q33+Q34</f>
        <v>0</v>
      </c>
      <c r="R31" s="55">
        <f t="shared" ref="R31" si="43">R32+R33+R34</f>
        <v>0</v>
      </c>
      <c r="S31" s="184" t="str">
        <f t="shared" si="1"/>
        <v>OK</v>
      </c>
    </row>
    <row r="32" spans="1:19" s="185" customFormat="1" ht="28.8" x14ac:dyDescent="0.3">
      <c r="A32" s="67" t="s">
        <v>189</v>
      </c>
      <c r="B32" s="3" t="s">
        <v>188</v>
      </c>
      <c r="C32" s="41">
        <v>0</v>
      </c>
      <c r="D32" s="41">
        <v>0</v>
      </c>
      <c r="E32" s="57">
        <f>C32+D32</f>
        <v>0</v>
      </c>
      <c r="F32" s="41">
        <v>0</v>
      </c>
      <c r="G32" s="41">
        <v>0</v>
      </c>
      <c r="H32" s="57">
        <f>F32+G32</f>
        <v>0</v>
      </c>
      <c r="I32" s="57">
        <f>E32+H32</f>
        <v>0</v>
      </c>
      <c r="J32" s="119" t="s">
        <v>305</v>
      </c>
      <c r="K32" s="119" t="s">
        <v>481</v>
      </c>
      <c r="L32" s="323"/>
      <c r="M32" s="323"/>
      <c r="N32" s="186">
        <v>0</v>
      </c>
      <c r="O32" s="186">
        <v>0</v>
      </c>
      <c r="P32" s="186">
        <v>0</v>
      </c>
      <c r="Q32" s="186">
        <v>0</v>
      </c>
      <c r="R32" s="183">
        <f t="shared" si="0"/>
        <v>0</v>
      </c>
      <c r="S32" s="184" t="str">
        <f t="shared" si="1"/>
        <v>OK</v>
      </c>
    </row>
    <row r="33" spans="1:19" s="185" customFormat="1" ht="28.8" x14ac:dyDescent="0.3">
      <c r="A33" s="67" t="s">
        <v>191</v>
      </c>
      <c r="B33" s="3" t="s">
        <v>190</v>
      </c>
      <c r="C33" s="41">
        <v>0</v>
      </c>
      <c r="D33" s="41">
        <v>0</v>
      </c>
      <c r="E33" s="57">
        <f>C33+D33</f>
        <v>0</v>
      </c>
      <c r="F33" s="41">
        <v>0</v>
      </c>
      <c r="G33" s="41">
        <v>0</v>
      </c>
      <c r="H33" s="57">
        <f>F33+G33</f>
        <v>0</v>
      </c>
      <c r="I33" s="57">
        <f>E33+H33</f>
        <v>0</v>
      </c>
      <c r="J33" s="119" t="s">
        <v>305</v>
      </c>
      <c r="K33" s="119" t="s">
        <v>481</v>
      </c>
      <c r="L33" s="323"/>
      <c r="M33" s="323"/>
      <c r="N33" s="186">
        <v>0</v>
      </c>
      <c r="O33" s="186">
        <v>0</v>
      </c>
      <c r="P33" s="186">
        <v>0</v>
      </c>
      <c r="Q33" s="186">
        <v>0</v>
      </c>
      <c r="R33" s="183">
        <f t="shared" si="0"/>
        <v>0</v>
      </c>
      <c r="S33" s="184" t="str">
        <f t="shared" si="1"/>
        <v>OK</v>
      </c>
    </row>
    <row r="34" spans="1:19" s="185" customFormat="1" ht="36" hidden="1" x14ac:dyDescent="0.3">
      <c r="A34" s="67" t="s">
        <v>218</v>
      </c>
      <c r="B34" s="3" t="s">
        <v>54</v>
      </c>
      <c r="C34" s="41">
        <v>0</v>
      </c>
      <c r="D34" s="41">
        <v>0</v>
      </c>
      <c r="E34" s="57">
        <f>C34+D34</f>
        <v>0</v>
      </c>
      <c r="F34" s="41">
        <v>0</v>
      </c>
      <c r="G34" s="41">
        <v>0</v>
      </c>
      <c r="H34" s="57">
        <f>F34+G34</f>
        <v>0</v>
      </c>
      <c r="I34" s="57">
        <f>E34+H34</f>
        <v>0</v>
      </c>
      <c r="J34" s="119" t="s">
        <v>305</v>
      </c>
      <c r="K34" s="119" t="s">
        <v>481</v>
      </c>
      <c r="L34" s="323"/>
      <c r="M34" s="323"/>
      <c r="N34" s="186">
        <v>0</v>
      </c>
      <c r="O34" s="186">
        <v>0</v>
      </c>
      <c r="P34" s="186">
        <v>0</v>
      </c>
      <c r="Q34" s="186">
        <v>0</v>
      </c>
      <c r="R34" s="183">
        <f t="shared" si="0"/>
        <v>0</v>
      </c>
      <c r="S34" s="184" t="str">
        <f t="shared" si="1"/>
        <v>OK</v>
      </c>
    </row>
    <row r="35" spans="1:19" s="185" customFormat="1" ht="28.8" x14ac:dyDescent="0.3">
      <c r="A35" s="67" t="s">
        <v>137</v>
      </c>
      <c r="B35" s="3" t="s">
        <v>192</v>
      </c>
      <c r="C35" s="41">
        <v>0</v>
      </c>
      <c r="D35" s="41">
        <v>0</v>
      </c>
      <c r="E35" s="57">
        <f>C35+D35</f>
        <v>0</v>
      </c>
      <c r="F35" s="41">
        <v>0</v>
      </c>
      <c r="G35" s="41">
        <v>0</v>
      </c>
      <c r="H35" s="57">
        <f>F35+G35</f>
        <v>0</v>
      </c>
      <c r="I35" s="57">
        <f>E35+H35</f>
        <v>0</v>
      </c>
      <c r="J35" s="119" t="s">
        <v>305</v>
      </c>
      <c r="K35" s="119" t="s">
        <v>481</v>
      </c>
      <c r="L35" s="323"/>
      <c r="M35" s="323"/>
      <c r="N35" s="186">
        <v>0</v>
      </c>
      <c r="O35" s="186">
        <v>0</v>
      </c>
      <c r="P35" s="186">
        <v>0</v>
      </c>
      <c r="Q35" s="186">
        <v>0</v>
      </c>
      <c r="R35" s="183">
        <f t="shared" si="0"/>
        <v>0</v>
      </c>
      <c r="S35" s="184" t="str">
        <f t="shared" si="1"/>
        <v>OK</v>
      </c>
    </row>
    <row r="36" spans="1:19" x14ac:dyDescent="0.3">
      <c r="A36" s="68" t="s">
        <v>193</v>
      </c>
      <c r="B36" s="3" t="s">
        <v>194</v>
      </c>
      <c r="C36" s="69">
        <f>C37+C40</f>
        <v>0</v>
      </c>
      <c r="D36" s="69">
        <f t="shared" ref="D36:I36" si="44">D37+D40</f>
        <v>0</v>
      </c>
      <c r="E36" s="69">
        <f>E37+E40</f>
        <v>0</v>
      </c>
      <c r="F36" s="69">
        <f t="shared" si="44"/>
        <v>0</v>
      </c>
      <c r="G36" s="69">
        <f t="shared" si="44"/>
        <v>0</v>
      </c>
      <c r="H36" s="69">
        <f t="shared" si="44"/>
        <v>0</v>
      </c>
      <c r="I36" s="69">
        <f t="shared" si="44"/>
        <v>0</v>
      </c>
      <c r="J36" s="118"/>
      <c r="K36" s="118"/>
      <c r="L36" s="321"/>
      <c r="M36" s="321"/>
      <c r="N36" s="47">
        <f t="shared" ref="N36" si="45">N37+N40</f>
        <v>0</v>
      </c>
      <c r="O36" s="47">
        <f t="shared" ref="O36" si="46">O37+O40</f>
        <v>0</v>
      </c>
      <c r="P36" s="47">
        <f t="shared" ref="P36" si="47">P37+P40</f>
        <v>0</v>
      </c>
      <c r="Q36" s="47">
        <f t="shared" ref="Q36" si="48">Q37+Q40</f>
        <v>0</v>
      </c>
      <c r="R36" s="47">
        <f t="shared" ref="R36" si="49">R37+R40</f>
        <v>0</v>
      </c>
      <c r="S36" s="19" t="str">
        <f t="shared" si="1"/>
        <v>OK</v>
      </c>
    </row>
    <row r="37" spans="1:19" s="185" customFormat="1" ht="29.4" customHeight="1" x14ac:dyDescent="0.3">
      <c r="A37" s="187" t="s">
        <v>195</v>
      </c>
      <c r="B37" s="3" t="s">
        <v>196</v>
      </c>
      <c r="C37" s="188">
        <f>C38+C39</f>
        <v>0</v>
      </c>
      <c r="D37" s="188">
        <f t="shared" ref="D37:I37" si="50">D38+D39</f>
        <v>0</v>
      </c>
      <c r="E37" s="188">
        <f t="shared" si="50"/>
        <v>0</v>
      </c>
      <c r="F37" s="188">
        <f t="shared" si="50"/>
        <v>0</v>
      </c>
      <c r="G37" s="188">
        <f t="shared" si="50"/>
        <v>0</v>
      </c>
      <c r="H37" s="188">
        <f t="shared" si="50"/>
        <v>0</v>
      </c>
      <c r="I37" s="188">
        <f t="shared" si="50"/>
        <v>0</v>
      </c>
      <c r="J37" s="189"/>
      <c r="K37" s="189"/>
      <c r="L37" s="321"/>
      <c r="M37" s="321"/>
      <c r="N37" s="190">
        <f t="shared" ref="N37" si="51">N38+N39</f>
        <v>0</v>
      </c>
      <c r="O37" s="190">
        <f t="shared" ref="O37" si="52">O38+O39</f>
        <v>0</v>
      </c>
      <c r="P37" s="190">
        <f t="shared" ref="P37" si="53">P38+P39</f>
        <v>0</v>
      </c>
      <c r="Q37" s="190">
        <f t="shared" ref="Q37" si="54">Q38+Q39</f>
        <v>0</v>
      </c>
      <c r="R37" s="190">
        <f t="shared" ref="R37" si="55">R38+R39</f>
        <v>0</v>
      </c>
      <c r="S37" s="184" t="str">
        <f t="shared" si="1"/>
        <v>OK</v>
      </c>
    </row>
    <row r="38" spans="1:19" s="185" customFormat="1" ht="28.8" x14ac:dyDescent="0.3">
      <c r="A38" s="187" t="s">
        <v>138</v>
      </c>
      <c r="B38" s="3" t="s">
        <v>197</v>
      </c>
      <c r="C38" s="41">
        <v>0</v>
      </c>
      <c r="D38" s="41">
        <v>0</v>
      </c>
      <c r="E38" s="57">
        <f>C38+D38</f>
        <v>0</v>
      </c>
      <c r="F38" s="41">
        <v>0</v>
      </c>
      <c r="G38" s="41">
        <v>0</v>
      </c>
      <c r="H38" s="57">
        <f>F38+G38</f>
        <v>0</v>
      </c>
      <c r="I38" s="57">
        <f>E38+H38</f>
        <v>0</v>
      </c>
      <c r="J38" s="191" t="s">
        <v>270</v>
      </c>
      <c r="K38" s="191" t="s">
        <v>299</v>
      </c>
      <c r="L38" s="321"/>
      <c r="M38" s="321"/>
      <c r="N38" s="186">
        <v>0</v>
      </c>
      <c r="O38" s="186">
        <v>0</v>
      </c>
      <c r="P38" s="186">
        <v>0</v>
      </c>
      <c r="Q38" s="186">
        <v>0</v>
      </c>
      <c r="R38" s="183">
        <f t="shared" si="0"/>
        <v>0</v>
      </c>
      <c r="S38" s="184" t="str">
        <f t="shared" si="1"/>
        <v>OK</v>
      </c>
    </row>
    <row r="39" spans="1:19" s="185" customFormat="1" ht="68.400000000000006" customHeight="1" x14ac:dyDescent="0.3">
      <c r="A39" s="187" t="s">
        <v>139</v>
      </c>
      <c r="B39" s="3" t="s">
        <v>198</v>
      </c>
      <c r="C39" s="41">
        <v>0</v>
      </c>
      <c r="D39" s="41">
        <v>0</v>
      </c>
      <c r="E39" s="57">
        <f>C39+D39</f>
        <v>0</v>
      </c>
      <c r="F39" s="41">
        <v>0</v>
      </c>
      <c r="G39" s="41">
        <v>0</v>
      </c>
      <c r="H39" s="57">
        <f>F39+G39</f>
        <v>0</v>
      </c>
      <c r="I39" s="57">
        <f>E39+H39</f>
        <v>0</v>
      </c>
      <c r="J39" s="191" t="s">
        <v>270</v>
      </c>
      <c r="K39" s="191" t="s">
        <v>299</v>
      </c>
      <c r="L39" s="321"/>
      <c r="M39" s="321"/>
      <c r="N39" s="186">
        <v>0</v>
      </c>
      <c r="O39" s="186">
        <v>0</v>
      </c>
      <c r="P39" s="186">
        <v>0</v>
      </c>
      <c r="Q39" s="186">
        <v>0</v>
      </c>
      <c r="R39" s="183">
        <f t="shared" si="0"/>
        <v>0</v>
      </c>
      <c r="S39" s="184" t="str">
        <f t="shared" si="1"/>
        <v>OK</v>
      </c>
    </row>
    <row r="40" spans="1:19" s="185" customFormat="1" ht="19.2" x14ac:dyDescent="0.3">
      <c r="A40" s="187" t="s">
        <v>140</v>
      </c>
      <c r="B40" s="3" t="s">
        <v>46</v>
      </c>
      <c r="C40" s="41">
        <v>0</v>
      </c>
      <c r="D40" s="41">
        <v>0</v>
      </c>
      <c r="E40" s="57">
        <f>C40+D40</f>
        <v>0</v>
      </c>
      <c r="F40" s="41">
        <v>0</v>
      </c>
      <c r="G40" s="41">
        <v>0</v>
      </c>
      <c r="H40" s="57">
        <f>F40+G40</f>
        <v>0</v>
      </c>
      <c r="I40" s="57">
        <f>E40+H40</f>
        <v>0</v>
      </c>
      <c r="J40" s="191" t="s">
        <v>270</v>
      </c>
      <c r="K40" s="191" t="s">
        <v>300</v>
      </c>
      <c r="L40" s="325"/>
      <c r="M40" s="321"/>
      <c r="N40" s="186">
        <v>0</v>
      </c>
      <c r="O40" s="186">
        <v>0</v>
      </c>
      <c r="P40" s="186">
        <v>0</v>
      </c>
      <c r="Q40" s="186">
        <v>0</v>
      </c>
      <c r="R40" s="183">
        <f t="shared" si="0"/>
        <v>0</v>
      </c>
      <c r="S40" s="184" t="str">
        <f t="shared" si="1"/>
        <v>OK</v>
      </c>
    </row>
    <row r="41" spans="1:19" s="63" customFormat="1" x14ac:dyDescent="0.3">
      <c r="A41" s="59"/>
      <c r="B41" s="60" t="s">
        <v>63</v>
      </c>
      <c r="C41" s="61">
        <f>SUM(C15+C19+C20+C21+C22+C29+C30+C36)</f>
        <v>0</v>
      </c>
      <c r="D41" s="61">
        <f t="shared" ref="D41:I41" si="56">SUM(D15+D19+D20+D21+D22+D29+D30+D36)</f>
        <v>0</v>
      </c>
      <c r="E41" s="61">
        <f t="shared" si="56"/>
        <v>0</v>
      </c>
      <c r="F41" s="61">
        <f t="shared" si="56"/>
        <v>0</v>
      </c>
      <c r="G41" s="61">
        <f t="shared" si="56"/>
        <v>0</v>
      </c>
      <c r="H41" s="61">
        <f t="shared" si="56"/>
        <v>0</v>
      </c>
      <c r="I41" s="61">
        <f t="shared" si="56"/>
        <v>0</v>
      </c>
      <c r="J41" s="117"/>
      <c r="K41" s="117"/>
      <c r="L41" s="323"/>
      <c r="M41" s="323"/>
      <c r="N41" s="61">
        <f>SUM(N15+N19+N20+N21+N22+N29+N30+N36)</f>
        <v>0</v>
      </c>
      <c r="O41" s="61">
        <f t="shared" ref="O41:R41" si="57">SUM(O15+O19+O20+O21+O22+O29+O30+O36)</f>
        <v>0</v>
      </c>
      <c r="P41" s="61">
        <f t="shared" si="57"/>
        <v>0</v>
      </c>
      <c r="Q41" s="61">
        <f t="shared" si="57"/>
        <v>0</v>
      </c>
      <c r="R41" s="61">
        <f t="shared" si="57"/>
        <v>0</v>
      </c>
      <c r="S41" s="62" t="str">
        <f t="shared" si="1"/>
        <v>OK</v>
      </c>
    </row>
    <row r="42" spans="1:19" x14ac:dyDescent="0.3">
      <c r="A42" s="54" t="s">
        <v>199</v>
      </c>
      <c r="B42" s="362" t="s">
        <v>25</v>
      </c>
      <c r="C42" s="364"/>
      <c r="D42" s="364"/>
      <c r="E42" s="364"/>
      <c r="F42" s="364"/>
      <c r="G42" s="364"/>
      <c r="H42" s="364"/>
      <c r="I42" s="364"/>
      <c r="J42" s="115"/>
      <c r="K42" s="115"/>
      <c r="L42" s="323"/>
      <c r="M42" s="323"/>
      <c r="N42" s="47"/>
      <c r="O42" s="47"/>
      <c r="P42" s="47"/>
      <c r="Q42" s="47"/>
      <c r="R42" s="56"/>
      <c r="S42" s="19" t="str">
        <f t="shared" si="1"/>
        <v>OK</v>
      </c>
    </row>
    <row r="43" spans="1:19" ht="48" customHeight="1" x14ac:dyDescent="0.3">
      <c r="A43" s="67" t="s">
        <v>56</v>
      </c>
      <c r="B43" s="65" t="s">
        <v>656</v>
      </c>
      <c r="C43" s="41">
        <v>0</v>
      </c>
      <c r="D43" s="41">
        <v>0</v>
      </c>
      <c r="E43" s="57">
        <f t="shared" ref="E43:E55" si="58">C43+D43</f>
        <v>0</v>
      </c>
      <c r="F43" s="41">
        <v>0</v>
      </c>
      <c r="G43" s="41">
        <v>0</v>
      </c>
      <c r="H43" s="57">
        <f t="shared" ref="H43:H55" si="59">F43+G43</f>
        <v>0</v>
      </c>
      <c r="I43" s="57">
        <f t="shared" ref="I43:I55" si="60">E43+H43</f>
        <v>0</v>
      </c>
      <c r="J43" s="109" t="s">
        <v>265</v>
      </c>
      <c r="K43" s="109" t="s">
        <v>283</v>
      </c>
      <c r="L43" s="323"/>
      <c r="M43" s="323"/>
      <c r="N43" s="102">
        <v>0</v>
      </c>
      <c r="O43" s="102">
        <v>0</v>
      </c>
      <c r="P43" s="102">
        <v>0</v>
      </c>
      <c r="Q43" s="103">
        <v>0</v>
      </c>
      <c r="R43" s="56">
        <f t="shared" si="0"/>
        <v>0</v>
      </c>
      <c r="S43" s="19" t="str">
        <f t="shared" si="1"/>
        <v>OK</v>
      </c>
    </row>
    <row r="44" spans="1:19" s="185" customFormat="1" ht="56.4" customHeight="1" x14ac:dyDescent="0.3">
      <c r="A44" s="67"/>
      <c r="B44" s="65" t="s">
        <v>657</v>
      </c>
      <c r="C44" s="41">
        <v>0</v>
      </c>
      <c r="D44" s="41">
        <v>0</v>
      </c>
      <c r="E44" s="57">
        <f t="shared" si="58"/>
        <v>0</v>
      </c>
      <c r="F44" s="41">
        <v>0</v>
      </c>
      <c r="G44" s="41">
        <v>0</v>
      </c>
      <c r="H44" s="57">
        <f t="shared" si="59"/>
        <v>0</v>
      </c>
      <c r="I44" s="57">
        <f t="shared" si="60"/>
        <v>0</v>
      </c>
      <c r="J44" s="192" t="s">
        <v>265</v>
      </c>
      <c r="K44" s="192"/>
      <c r="L44" s="326"/>
      <c r="M44" s="323"/>
      <c r="N44" s="186">
        <v>0</v>
      </c>
      <c r="O44" s="186">
        <v>0</v>
      </c>
      <c r="P44" s="186">
        <v>0</v>
      </c>
      <c r="Q44" s="186">
        <v>0</v>
      </c>
      <c r="R44" s="183">
        <f t="shared" si="0"/>
        <v>0</v>
      </c>
      <c r="S44" s="184" t="str">
        <f>IF(R44=I44,"OK","ERROR")</f>
        <v>OK</v>
      </c>
    </row>
    <row r="45" spans="1:19" s="185" customFormat="1" ht="48" x14ac:dyDescent="0.3">
      <c r="A45" s="67" t="s">
        <v>48</v>
      </c>
      <c r="B45" s="65" t="s">
        <v>663</v>
      </c>
      <c r="C45" s="41">
        <v>0</v>
      </c>
      <c r="D45" s="41">
        <v>0</v>
      </c>
      <c r="E45" s="57">
        <f t="shared" si="58"/>
        <v>0</v>
      </c>
      <c r="F45" s="41">
        <v>0</v>
      </c>
      <c r="G45" s="41">
        <v>0</v>
      </c>
      <c r="H45" s="57">
        <f t="shared" si="59"/>
        <v>0</v>
      </c>
      <c r="I45" s="57">
        <f t="shared" si="60"/>
        <v>0</v>
      </c>
      <c r="J45" s="192" t="s">
        <v>265</v>
      </c>
      <c r="K45" s="192" t="s">
        <v>284</v>
      </c>
      <c r="L45" s="326"/>
      <c r="M45" s="323"/>
      <c r="N45" s="186">
        <v>0</v>
      </c>
      <c r="O45" s="186">
        <v>0</v>
      </c>
      <c r="P45" s="186">
        <v>0</v>
      </c>
      <c r="Q45" s="186">
        <v>0</v>
      </c>
      <c r="R45" s="183">
        <f t="shared" si="0"/>
        <v>0</v>
      </c>
      <c r="S45" s="184" t="str">
        <f t="shared" si="1"/>
        <v>OK</v>
      </c>
    </row>
    <row r="46" spans="1:19" ht="72" customHeight="1" x14ac:dyDescent="0.3">
      <c r="A46" s="67"/>
      <c r="B46" s="65" t="s">
        <v>426</v>
      </c>
      <c r="C46" s="41">
        <v>0</v>
      </c>
      <c r="D46" s="41">
        <v>0</v>
      </c>
      <c r="E46" s="57">
        <f t="shared" si="58"/>
        <v>0</v>
      </c>
      <c r="F46" s="41">
        <v>0</v>
      </c>
      <c r="G46" s="41">
        <v>0</v>
      </c>
      <c r="H46" s="57">
        <f t="shared" si="59"/>
        <v>0</v>
      </c>
      <c r="I46" s="57">
        <f t="shared" si="60"/>
        <v>0</v>
      </c>
      <c r="J46" s="109" t="s">
        <v>265</v>
      </c>
      <c r="K46" s="109"/>
      <c r="L46" s="323"/>
      <c r="M46" s="323"/>
      <c r="N46" s="102">
        <v>0</v>
      </c>
      <c r="O46" s="102">
        <v>0</v>
      </c>
      <c r="P46" s="102">
        <v>0</v>
      </c>
      <c r="Q46" s="102">
        <v>0</v>
      </c>
      <c r="R46" s="56">
        <f t="shared" ref="R46" si="61">SUM(N46:Q46)</f>
        <v>0</v>
      </c>
      <c r="S46" s="19" t="str">
        <f>IF(R46=I46,"OK","ERROR")</f>
        <v>OK</v>
      </c>
    </row>
    <row r="47" spans="1:19" ht="72" x14ac:dyDescent="0.3">
      <c r="A47" s="67" t="s">
        <v>141</v>
      </c>
      <c r="B47" s="65" t="s">
        <v>658</v>
      </c>
      <c r="C47" s="41">
        <v>0</v>
      </c>
      <c r="D47" s="41">
        <v>0</v>
      </c>
      <c r="E47" s="57">
        <f t="shared" si="58"/>
        <v>0</v>
      </c>
      <c r="F47" s="41">
        <v>0</v>
      </c>
      <c r="G47" s="41">
        <v>0</v>
      </c>
      <c r="H47" s="57">
        <f t="shared" si="59"/>
        <v>0</v>
      </c>
      <c r="I47" s="57">
        <f t="shared" si="60"/>
        <v>0</v>
      </c>
      <c r="J47" s="109" t="s">
        <v>265</v>
      </c>
      <c r="K47" s="109" t="s">
        <v>285</v>
      </c>
      <c r="L47" s="323"/>
      <c r="M47" s="323"/>
      <c r="N47" s="102">
        <v>0</v>
      </c>
      <c r="O47" s="102">
        <v>0</v>
      </c>
      <c r="P47" s="102">
        <v>0</v>
      </c>
      <c r="Q47" s="102">
        <v>0</v>
      </c>
      <c r="R47" s="56">
        <f t="shared" si="0"/>
        <v>0</v>
      </c>
      <c r="S47" s="19" t="str">
        <f t="shared" si="1"/>
        <v>OK</v>
      </c>
    </row>
    <row r="48" spans="1:19" ht="72" customHeight="1" x14ac:dyDescent="0.3">
      <c r="A48" s="67"/>
      <c r="B48" s="65" t="s">
        <v>659</v>
      </c>
      <c r="C48" s="41">
        <v>0</v>
      </c>
      <c r="D48" s="41">
        <v>0</v>
      </c>
      <c r="E48" s="57">
        <f t="shared" ref="E48" si="62">C48+D48</f>
        <v>0</v>
      </c>
      <c r="F48" s="41">
        <v>0</v>
      </c>
      <c r="G48" s="41">
        <v>0</v>
      </c>
      <c r="H48" s="57">
        <f t="shared" ref="H48" si="63">F48+G48</f>
        <v>0</v>
      </c>
      <c r="I48" s="57">
        <f t="shared" ref="I48" si="64">E48+H48</f>
        <v>0</v>
      </c>
      <c r="J48" s="109" t="s">
        <v>265</v>
      </c>
      <c r="K48" s="109"/>
      <c r="L48" s="323"/>
      <c r="M48" s="323"/>
      <c r="N48" s="102">
        <v>0</v>
      </c>
      <c r="O48" s="102">
        <v>0</v>
      </c>
      <c r="P48" s="102">
        <v>0</v>
      </c>
      <c r="Q48" s="102">
        <v>0</v>
      </c>
      <c r="R48" s="56">
        <f t="shared" ref="R48" si="65">SUM(N48:Q48)</f>
        <v>0</v>
      </c>
      <c r="S48" s="19" t="str">
        <f>IF(R48=I48,"OK","ERROR")</f>
        <v>OK</v>
      </c>
    </row>
    <row r="49" spans="1:19" ht="67.2" x14ac:dyDescent="0.3">
      <c r="A49" s="67" t="s">
        <v>62</v>
      </c>
      <c r="B49" s="65" t="s">
        <v>660</v>
      </c>
      <c r="C49" s="41">
        <v>0</v>
      </c>
      <c r="D49" s="41">
        <v>0</v>
      </c>
      <c r="E49" s="57">
        <f t="shared" si="58"/>
        <v>0</v>
      </c>
      <c r="F49" s="41">
        <v>0</v>
      </c>
      <c r="G49" s="41">
        <v>0</v>
      </c>
      <c r="H49" s="57">
        <f t="shared" si="59"/>
        <v>0</v>
      </c>
      <c r="I49" s="57">
        <f t="shared" si="60"/>
        <v>0</v>
      </c>
      <c r="J49" s="119" t="s">
        <v>263</v>
      </c>
      <c r="K49" s="119" t="s">
        <v>286</v>
      </c>
      <c r="L49" s="323"/>
      <c r="M49" s="323"/>
      <c r="N49" s="102">
        <v>0</v>
      </c>
      <c r="O49" s="102">
        <v>0</v>
      </c>
      <c r="P49" s="102">
        <v>0</v>
      </c>
      <c r="Q49" s="102">
        <v>0</v>
      </c>
      <c r="R49" s="56">
        <f t="shared" si="0"/>
        <v>0</v>
      </c>
      <c r="S49" s="19" t="str">
        <f t="shared" si="1"/>
        <v>OK</v>
      </c>
    </row>
    <row r="50" spans="1:19" ht="82.8" hidden="1" customHeight="1" x14ac:dyDescent="0.3">
      <c r="A50" s="371"/>
      <c r="B50" s="159" t="s">
        <v>377</v>
      </c>
      <c r="C50" s="41">
        <v>0</v>
      </c>
      <c r="D50" s="41">
        <v>0</v>
      </c>
      <c r="E50" s="57">
        <f t="shared" si="58"/>
        <v>0</v>
      </c>
      <c r="F50" s="41">
        <v>0</v>
      </c>
      <c r="G50" s="41">
        <v>0</v>
      </c>
      <c r="H50" s="57">
        <f t="shared" ref="H50" si="66">F50+G50</f>
        <v>0</v>
      </c>
      <c r="I50" s="57">
        <f t="shared" ref="I50" si="67">E50+H50</f>
        <v>0</v>
      </c>
      <c r="J50" s="119" t="s">
        <v>263</v>
      </c>
      <c r="K50" s="119" t="s">
        <v>342</v>
      </c>
      <c r="L50" s="323"/>
      <c r="M50" s="323"/>
      <c r="N50" s="102">
        <v>0</v>
      </c>
      <c r="O50" s="102">
        <v>0</v>
      </c>
      <c r="P50" s="102">
        <v>0</v>
      </c>
      <c r="Q50" s="102">
        <v>0</v>
      </c>
      <c r="R50" s="56">
        <f t="shared" ref="R50" si="68">SUM(N50:Q50)</f>
        <v>0</v>
      </c>
      <c r="S50" s="19" t="str">
        <f t="shared" ref="S50" si="69">IF(R50=I50,"OK","ERROR")</f>
        <v>OK</v>
      </c>
    </row>
    <row r="51" spans="1:19" ht="60" customHeight="1" x14ac:dyDescent="0.3">
      <c r="A51" s="372"/>
      <c r="B51" s="65" t="s">
        <v>421</v>
      </c>
      <c r="C51" s="41">
        <v>0</v>
      </c>
      <c r="D51" s="41">
        <v>0</v>
      </c>
      <c r="E51" s="57">
        <f t="shared" si="58"/>
        <v>0</v>
      </c>
      <c r="F51" s="41">
        <v>0</v>
      </c>
      <c r="G51" s="41">
        <v>0</v>
      </c>
      <c r="H51" s="57">
        <f t="shared" si="59"/>
        <v>0</v>
      </c>
      <c r="I51" s="57">
        <f t="shared" si="60"/>
        <v>0</v>
      </c>
      <c r="J51" s="109"/>
      <c r="K51" s="119"/>
      <c r="L51" s="323"/>
      <c r="M51" s="323"/>
      <c r="N51" s="102">
        <v>0</v>
      </c>
      <c r="O51" s="102">
        <v>0</v>
      </c>
      <c r="P51" s="102">
        <v>0</v>
      </c>
      <c r="Q51" s="102">
        <v>0</v>
      </c>
      <c r="R51" s="56">
        <f t="shared" si="0"/>
        <v>0</v>
      </c>
      <c r="S51" s="19" t="str">
        <f>IF(R51=I51,"OK","ERROR")</f>
        <v>OK</v>
      </c>
    </row>
    <row r="52" spans="1:19" ht="36.6" customHeight="1" x14ac:dyDescent="0.3">
      <c r="A52" s="67" t="s">
        <v>142</v>
      </c>
      <c r="B52" s="65" t="s">
        <v>661</v>
      </c>
      <c r="C52" s="41">
        <v>0</v>
      </c>
      <c r="D52" s="41">
        <v>0</v>
      </c>
      <c r="E52" s="57">
        <f t="shared" si="58"/>
        <v>0</v>
      </c>
      <c r="F52" s="41">
        <v>0</v>
      </c>
      <c r="G52" s="41">
        <v>0</v>
      </c>
      <c r="H52" s="57">
        <f t="shared" si="59"/>
        <v>0</v>
      </c>
      <c r="I52" s="57">
        <f t="shared" si="60"/>
        <v>0</v>
      </c>
      <c r="J52" s="119" t="s">
        <v>263</v>
      </c>
      <c r="K52" s="119" t="s">
        <v>296</v>
      </c>
      <c r="L52" s="323"/>
      <c r="M52" s="323"/>
      <c r="N52" s="102">
        <v>0</v>
      </c>
      <c r="O52" s="102">
        <v>0</v>
      </c>
      <c r="P52" s="102">
        <v>0</v>
      </c>
      <c r="Q52" s="102">
        <v>0</v>
      </c>
      <c r="R52" s="56">
        <f t="shared" si="0"/>
        <v>0</v>
      </c>
      <c r="S52" s="19" t="str">
        <f t="shared" si="1"/>
        <v>OK</v>
      </c>
    </row>
    <row r="53" spans="1:19" ht="24" x14ac:dyDescent="0.3">
      <c r="A53" s="67"/>
      <c r="B53" s="65" t="s">
        <v>422</v>
      </c>
      <c r="C53" s="41">
        <v>0</v>
      </c>
      <c r="D53" s="41">
        <v>0</v>
      </c>
      <c r="E53" s="57">
        <f t="shared" ref="E53" si="70">C53+D53</f>
        <v>0</v>
      </c>
      <c r="F53" s="41">
        <v>0</v>
      </c>
      <c r="G53" s="41">
        <v>0</v>
      </c>
      <c r="H53" s="57">
        <f t="shared" ref="H53" si="71">F53+G53</f>
        <v>0</v>
      </c>
      <c r="I53" s="57">
        <f t="shared" ref="I53" si="72">E53+H53</f>
        <v>0</v>
      </c>
      <c r="J53" s="109" t="s">
        <v>265</v>
      </c>
      <c r="K53" s="109"/>
      <c r="L53" s="323"/>
      <c r="M53" s="323"/>
      <c r="N53" s="102">
        <v>0</v>
      </c>
      <c r="O53" s="102">
        <v>0</v>
      </c>
      <c r="P53" s="102">
        <v>0</v>
      </c>
      <c r="Q53" s="102">
        <v>0</v>
      </c>
      <c r="R53" s="56">
        <f t="shared" ref="R53" si="73">SUM(N53:Q53)</f>
        <v>0</v>
      </c>
      <c r="S53" s="19" t="str">
        <f>IF(R53=I53,"OK","ERROR")</f>
        <v>OK</v>
      </c>
    </row>
    <row r="54" spans="1:19" ht="34.799999999999997" customHeight="1" x14ac:dyDescent="0.3">
      <c r="A54" s="67" t="s">
        <v>129</v>
      </c>
      <c r="B54" s="65" t="s">
        <v>662</v>
      </c>
      <c r="C54" s="41">
        <v>0</v>
      </c>
      <c r="D54" s="41">
        <v>0</v>
      </c>
      <c r="E54" s="57">
        <f t="shared" si="58"/>
        <v>0</v>
      </c>
      <c r="F54" s="41">
        <v>0</v>
      </c>
      <c r="G54" s="41">
        <v>0</v>
      </c>
      <c r="H54" s="57">
        <f t="shared" si="59"/>
        <v>0</v>
      </c>
      <c r="I54" s="57">
        <f t="shared" si="60"/>
        <v>0</v>
      </c>
      <c r="J54" s="119" t="s">
        <v>297</v>
      </c>
      <c r="K54" s="119" t="s">
        <v>298</v>
      </c>
      <c r="L54" s="326"/>
      <c r="M54" s="323"/>
      <c r="N54" s="102">
        <v>0</v>
      </c>
      <c r="O54" s="102">
        <v>0</v>
      </c>
      <c r="P54" s="102">
        <v>0</v>
      </c>
      <c r="Q54" s="102">
        <v>0</v>
      </c>
      <c r="R54" s="56">
        <f t="shared" si="0"/>
        <v>0</v>
      </c>
      <c r="S54" s="19" t="str">
        <f t="shared" si="1"/>
        <v>OK</v>
      </c>
    </row>
    <row r="55" spans="1:19" ht="43.2" customHeight="1" x14ac:dyDescent="0.3">
      <c r="A55" s="67"/>
      <c r="B55" s="65" t="s">
        <v>423</v>
      </c>
      <c r="C55" s="41">
        <v>0</v>
      </c>
      <c r="D55" s="41">
        <v>0</v>
      </c>
      <c r="E55" s="57">
        <f t="shared" si="58"/>
        <v>0</v>
      </c>
      <c r="F55" s="41">
        <v>0</v>
      </c>
      <c r="G55" s="41">
        <v>0</v>
      </c>
      <c r="H55" s="57">
        <f t="shared" si="59"/>
        <v>0</v>
      </c>
      <c r="I55" s="57">
        <f t="shared" si="60"/>
        <v>0</v>
      </c>
      <c r="J55" s="109"/>
      <c r="K55" s="109"/>
      <c r="L55" s="323"/>
      <c r="M55" s="323"/>
      <c r="N55" s="102">
        <v>0</v>
      </c>
      <c r="O55" s="102">
        <v>0</v>
      </c>
      <c r="P55" s="102">
        <v>0</v>
      </c>
      <c r="Q55" s="102">
        <v>0</v>
      </c>
      <c r="R55" s="56">
        <f t="shared" si="0"/>
        <v>0</v>
      </c>
      <c r="S55" s="19" t="str">
        <f>IF(R55=I55,"OK","ERROR")</f>
        <v>OK</v>
      </c>
    </row>
    <row r="56" spans="1:19" s="63" customFormat="1" x14ac:dyDescent="0.3">
      <c r="A56" s="59"/>
      <c r="B56" s="60" t="s">
        <v>9</v>
      </c>
      <c r="C56" s="61">
        <f>C43+C45+C47+C49+C52+C54</f>
        <v>0</v>
      </c>
      <c r="D56" s="61">
        <f t="shared" ref="D56:I56" si="74">D43+D45+D47+D49+D52+D54</f>
        <v>0</v>
      </c>
      <c r="E56" s="61">
        <f t="shared" si="74"/>
        <v>0</v>
      </c>
      <c r="F56" s="61">
        <f t="shared" si="74"/>
        <v>0</v>
      </c>
      <c r="G56" s="61">
        <f t="shared" si="74"/>
        <v>0</v>
      </c>
      <c r="H56" s="61">
        <f t="shared" si="74"/>
        <v>0</v>
      </c>
      <c r="I56" s="61">
        <f t="shared" si="74"/>
        <v>0</v>
      </c>
      <c r="J56" s="117"/>
      <c r="K56" s="117"/>
      <c r="L56" s="327"/>
      <c r="M56" s="147"/>
      <c r="N56" s="61">
        <f>N43+N45+N47+N49+N52+N54</f>
        <v>0</v>
      </c>
      <c r="O56" s="61">
        <f>O43+O45+O47+O49+O52+O54</f>
        <v>0</v>
      </c>
      <c r="P56" s="61">
        <f>P43+P45+P47+P49+P52+P54</f>
        <v>0</v>
      </c>
      <c r="Q56" s="61">
        <f>Q43+Q45+Q47+Q49+Q52+Q54</f>
        <v>0</v>
      </c>
      <c r="R56" s="61">
        <f>R43+R45+R47+R49+R52+R54</f>
        <v>0</v>
      </c>
      <c r="S56" s="62" t="str">
        <f t="shared" si="1"/>
        <v>OK</v>
      </c>
    </row>
    <row r="57" spans="1:19" x14ac:dyDescent="0.3">
      <c r="A57" s="54" t="s">
        <v>26</v>
      </c>
      <c r="B57" s="362" t="s">
        <v>27</v>
      </c>
      <c r="C57" s="364"/>
      <c r="D57" s="364"/>
      <c r="E57" s="364"/>
      <c r="F57" s="364"/>
      <c r="G57" s="364"/>
      <c r="H57" s="364"/>
      <c r="I57" s="364"/>
      <c r="J57" s="115"/>
      <c r="K57" s="115"/>
      <c r="L57" s="323"/>
      <c r="M57" s="323"/>
      <c r="N57" s="47"/>
      <c r="O57" s="47"/>
      <c r="P57" s="47"/>
      <c r="Q57" s="47"/>
      <c r="R57" s="56"/>
      <c r="S57" s="19"/>
    </row>
    <row r="58" spans="1:19" ht="15" customHeight="1" x14ac:dyDescent="0.3">
      <c r="A58" s="68" t="s">
        <v>200</v>
      </c>
      <c r="B58" s="3" t="s">
        <v>201</v>
      </c>
      <c r="C58" s="57">
        <f>C59+C60</f>
        <v>0</v>
      </c>
      <c r="D58" s="57">
        <f t="shared" ref="D58:I58" si="75">D59+D60</f>
        <v>0</v>
      </c>
      <c r="E58" s="57">
        <f t="shared" si="75"/>
        <v>0</v>
      </c>
      <c r="F58" s="57">
        <f t="shared" si="75"/>
        <v>0</v>
      </c>
      <c r="G58" s="57">
        <f t="shared" si="75"/>
        <v>0</v>
      </c>
      <c r="H58" s="57">
        <f t="shared" si="75"/>
        <v>0</v>
      </c>
      <c r="I58" s="57">
        <f t="shared" si="75"/>
        <v>0</v>
      </c>
      <c r="J58" s="120"/>
      <c r="K58" s="120"/>
      <c r="L58" s="146"/>
      <c r="M58" s="146"/>
      <c r="N58" s="57">
        <f t="shared" ref="N58:R58" si="76">N59+N60</f>
        <v>0</v>
      </c>
      <c r="O58" s="57">
        <f t="shared" si="76"/>
        <v>0</v>
      </c>
      <c r="P58" s="57">
        <f t="shared" si="76"/>
        <v>0</v>
      </c>
      <c r="Q58" s="57">
        <f t="shared" si="76"/>
        <v>0</v>
      </c>
      <c r="R58" s="57">
        <f t="shared" si="76"/>
        <v>0</v>
      </c>
      <c r="S58" s="19" t="str">
        <f t="shared" si="1"/>
        <v>OK</v>
      </c>
    </row>
    <row r="59" spans="1:19" ht="38.4" x14ac:dyDescent="0.3">
      <c r="A59" s="68"/>
      <c r="B59" s="3" t="s">
        <v>202</v>
      </c>
      <c r="C59" s="41">
        <v>0</v>
      </c>
      <c r="D59" s="41">
        <v>0</v>
      </c>
      <c r="E59" s="57">
        <f>C59+D59</f>
        <v>0</v>
      </c>
      <c r="F59" s="41">
        <v>0</v>
      </c>
      <c r="G59" s="41">
        <v>0</v>
      </c>
      <c r="H59" s="57">
        <f>F59+G59</f>
        <v>0</v>
      </c>
      <c r="I59" s="57">
        <f>E59+H59</f>
        <v>0</v>
      </c>
      <c r="J59" s="121" t="s">
        <v>265</v>
      </c>
      <c r="K59" s="119" t="s">
        <v>294</v>
      </c>
      <c r="L59" s="146"/>
      <c r="M59" s="146"/>
      <c r="N59" s="102">
        <v>0</v>
      </c>
      <c r="O59" s="102">
        <v>0</v>
      </c>
      <c r="P59" s="102">
        <v>0</v>
      </c>
      <c r="Q59" s="102">
        <v>0</v>
      </c>
      <c r="R59" s="56">
        <f t="shared" si="0"/>
        <v>0</v>
      </c>
      <c r="S59" s="19" t="str">
        <f t="shared" si="1"/>
        <v>OK</v>
      </c>
    </row>
    <row r="60" spans="1:19" ht="24.6" customHeight="1" x14ac:dyDescent="0.3">
      <c r="A60" s="68"/>
      <c r="B60" s="3" t="s">
        <v>203</v>
      </c>
      <c r="C60" s="41">
        <v>0</v>
      </c>
      <c r="D60" s="41">
        <v>0</v>
      </c>
      <c r="E60" s="57">
        <f>C60+D60</f>
        <v>0</v>
      </c>
      <c r="F60" s="41">
        <v>0</v>
      </c>
      <c r="G60" s="41">
        <v>0</v>
      </c>
      <c r="H60" s="57">
        <f>F60+G60</f>
        <v>0</v>
      </c>
      <c r="I60" s="57">
        <f>E60+H60</f>
        <v>0</v>
      </c>
      <c r="J60" s="121" t="s">
        <v>265</v>
      </c>
      <c r="K60" s="119" t="s">
        <v>295</v>
      </c>
      <c r="L60" s="146"/>
      <c r="M60" s="146"/>
      <c r="N60" s="102">
        <v>0</v>
      </c>
      <c r="O60" s="102">
        <v>0</v>
      </c>
      <c r="P60" s="102">
        <v>0</v>
      </c>
      <c r="Q60" s="102">
        <v>0</v>
      </c>
      <c r="R60" s="56">
        <f t="shared" si="0"/>
        <v>0</v>
      </c>
      <c r="S60" s="19" t="str">
        <f t="shared" si="1"/>
        <v>OK</v>
      </c>
    </row>
    <row r="61" spans="1:19" ht="24.6" customHeight="1" x14ac:dyDescent="0.3">
      <c r="A61" s="68" t="s">
        <v>204</v>
      </c>
      <c r="B61" s="3" t="s">
        <v>205</v>
      </c>
      <c r="C61" s="57">
        <f>C62+C63+C64+C65+C66</f>
        <v>0</v>
      </c>
      <c r="D61" s="57">
        <f t="shared" ref="D61:I61" si="77">D62+D63+D64+D65+D66</f>
        <v>0</v>
      </c>
      <c r="E61" s="57">
        <f t="shared" si="77"/>
        <v>0</v>
      </c>
      <c r="F61" s="57">
        <f t="shared" si="77"/>
        <v>0</v>
      </c>
      <c r="G61" s="57">
        <f t="shared" si="77"/>
        <v>0</v>
      </c>
      <c r="H61" s="57">
        <f t="shared" si="77"/>
        <v>0</v>
      </c>
      <c r="I61" s="57">
        <f t="shared" si="77"/>
        <v>0</v>
      </c>
      <c r="J61" s="120"/>
      <c r="K61" s="120"/>
      <c r="L61" s="146"/>
      <c r="M61" s="146"/>
      <c r="N61" s="57">
        <f t="shared" ref="N61:R61" si="78">N62+N63+N64+N65+N66</f>
        <v>0</v>
      </c>
      <c r="O61" s="57">
        <f t="shared" si="78"/>
        <v>0</v>
      </c>
      <c r="P61" s="57">
        <f t="shared" si="78"/>
        <v>0</v>
      </c>
      <c r="Q61" s="57">
        <f t="shared" si="78"/>
        <v>0</v>
      </c>
      <c r="R61" s="57">
        <f t="shared" si="78"/>
        <v>0</v>
      </c>
      <c r="S61" s="19" t="str">
        <f t="shared" si="1"/>
        <v>OK</v>
      </c>
    </row>
    <row r="62" spans="1:19" s="185" customFormat="1" ht="40.200000000000003" customHeight="1" x14ac:dyDescent="0.3">
      <c r="A62" s="187"/>
      <c r="B62" s="3" t="s">
        <v>206</v>
      </c>
      <c r="C62" s="41">
        <v>0</v>
      </c>
      <c r="D62" s="41">
        <v>0</v>
      </c>
      <c r="E62" s="57">
        <f t="shared" ref="E62:E68" si="79">C62+D62</f>
        <v>0</v>
      </c>
      <c r="F62" s="41">
        <v>0</v>
      </c>
      <c r="G62" s="41">
        <v>0</v>
      </c>
      <c r="H62" s="57">
        <f t="shared" ref="H62:H68" si="80">F62+G62</f>
        <v>0</v>
      </c>
      <c r="I62" s="57">
        <f t="shared" ref="I62:I68" si="81">E62+H62</f>
        <v>0</v>
      </c>
      <c r="J62" s="121" t="s">
        <v>290</v>
      </c>
      <c r="K62" s="119" t="s">
        <v>206</v>
      </c>
      <c r="L62" s="146"/>
      <c r="M62" s="146"/>
      <c r="N62" s="186">
        <v>0</v>
      </c>
      <c r="O62" s="186">
        <v>0</v>
      </c>
      <c r="P62" s="186">
        <v>0</v>
      </c>
      <c r="Q62" s="186">
        <v>0</v>
      </c>
      <c r="R62" s="183">
        <f t="shared" si="0"/>
        <v>0</v>
      </c>
      <c r="S62" s="184" t="str">
        <f t="shared" si="1"/>
        <v>OK</v>
      </c>
    </row>
    <row r="63" spans="1:19" s="185" customFormat="1" ht="38.4" customHeight="1" x14ac:dyDescent="0.3">
      <c r="A63" s="187"/>
      <c r="B63" s="3" t="s">
        <v>207</v>
      </c>
      <c r="C63" s="41">
        <v>0</v>
      </c>
      <c r="D63" s="41">
        <v>0</v>
      </c>
      <c r="E63" s="57">
        <f t="shared" si="79"/>
        <v>0</v>
      </c>
      <c r="F63" s="41">
        <v>0</v>
      </c>
      <c r="G63" s="41">
        <v>0</v>
      </c>
      <c r="H63" s="57">
        <f t="shared" si="80"/>
        <v>0</v>
      </c>
      <c r="I63" s="57">
        <f t="shared" si="81"/>
        <v>0</v>
      </c>
      <c r="J63" s="121" t="s">
        <v>290</v>
      </c>
      <c r="K63" s="119" t="s">
        <v>291</v>
      </c>
      <c r="L63" s="146"/>
      <c r="M63" s="146"/>
      <c r="N63" s="186">
        <v>0</v>
      </c>
      <c r="O63" s="186">
        <v>0</v>
      </c>
      <c r="P63" s="186">
        <v>0</v>
      </c>
      <c r="Q63" s="186">
        <v>0</v>
      </c>
      <c r="R63" s="183">
        <f t="shared" si="0"/>
        <v>0</v>
      </c>
      <c r="S63" s="184" t="str">
        <f t="shared" si="1"/>
        <v>OK</v>
      </c>
    </row>
    <row r="64" spans="1:19" s="185" customFormat="1" ht="67.2" customHeight="1" x14ac:dyDescent="0.3">
      <c r="A64" s="187"/>
      <c r="B64" s="3" t="s">
        <v>208</v>
      </c>
      <c r="C64" s="41">
        <v>0</v>
      </c>
      <c r="D64" s="41">
        <v>0</v>
      </c>
      <c r="E64" s="57">
        <f t="shared" si="79"/>
        <v>0</v>
      </c>
      <c r="F64" s="41">
        <v>0</v>
      </c>
      <c r="G64" s="41">
        <v>0</v>
      </c>
      <c r="H64" s="57">
        <f t="shared" si="80"/>
        <v>0</v>
      </c>
      <c r="I64" s="57">
        <f t="shared" si="81"/>
        <v>0</v>
      </c>
      <c r="J64" s="121" t="s">
        <v>290</v>
      </c>
      <c r="K64" s="119" t="s">
        <v>208</v>
      </c>
      <c r="L64" s="146"/>
      <c r="M64" s="146"/>
      <c r="N64" s="186">
        <v>0</v>
      </c>
      <c r="O64" s="186">
        <v>0</v>
      </c>
      <c r="P64" s="186">
        <v>0</v>
      </c>
      <c r="Q64" s="186">
        <v>0</v>
      </c>
      <c r="R64" s="183">
        <f t="shared" si="0"/>
        <v>0</v>
      </c>
      <c r="S64" s="184" t="str">
        <f t="shared" si="1"/>
        <v>OK</v>
      </c>
    </row>
    <row r="65" spans="1:19" s="185" customFormat="1" ht="28.8" x14ac:dyDescent="0.3">
      <c r="A65" s="187"/>
      <c r="B65" s="3" t="s">
        <v>209</v>
      </c>
      <c r="C65" s="41">
        <v>0</v>
      </c>
      <c r="D65" s="41">
        <v>0</v>
      </c>
      <c r="E65" s="57">
        <f t="shared" si="79"/>
        <v>0</v>
      </c>
      <c r="F65" s="41">
        <v>0</v>
      </c>
      <c r="G65" s="41">
        <v>0</v>
      </c>
      <c r="H65" s="57">
        <f t="shared" si="80"/>
        <v>0</v>
      </c>
      <c r="I65" s="57">
        <f t="shared" si="81"/>
        <v>0</v>
      </c>
      <c r="J65" s="121" t="s">
        <v>290</v>
      </c>
      <c r="K65" s="119" t="s">
        <v>292</v>
      </c>
      <c r="L65" s="146"/>
      <c r="M65" s="146"/>
      <c r="N65" s="186">
        <v>0</v>
      </c>
      <c r="O65" s="186">
        <v>0</v>
      </c>
      <c r="P65" s="186">
        <v>0</v>
      </c>
      <c r="Q65" s="186">
        <v>0</v>
      </c>
      <c r="R65" s="183">
        <f t="shared" si="0"/>
        <v>0</v>
      </c>
      <c r="S65" s="184" t="str">
        <f t="shared" si="1"/>
        <v>OK</v>
      </c>
    </row>
    <row r="66" spans="1:19" s="185" customFormat="1" ht="49.8" customHeight="1" x14ac:dyDescent="0.3">
      <c r="A66" s="187"/>
      <c r="B66" s="3" t="s">
        <v>210</v>
      </c>
      <c r="C66" s="41">
        <v>0</v>
      </c>
      <c r="D66" s="41">
        <v>0</v>
      </c>
      <c r="E66" s="57">
        <f t="shared" si="79"/>
        <v>0</v>
      </c>
      <c r="F66" s="41">
        <v>0</v>
      </c>
      <c r="G66" s="41">
        <v>0</v>
      </c>
      <c r="H66" s="57">
        <f t="shared" si="80"/>
        <v>0</v>
      </c>
      <c r="I66" s="57">
        <f t="shared" si="81"/>
        <v>0</v>
      </c>
      <c r="J66" s="121" t="s">
        <v>290</v>
      </c>
      <c r="K66" s="119" t="s">
        <v>293</v>
      </c>
      <c r="L66" s="146"/>
      <c r="M66" s="146"/>
      <c r="N66" s="186">
        <v>0</v>
      </c>
      <c r="O66" s="186">
        <v>0</v>
      </c>
      <c r="P66" s="186">
        <v>0</v>
      </c>
      <c r="Q66" s="186">
        <v>0</v>
      </c>
      <c r="R66" s="183">
        <f t="shared" si="0"/>
        <v>0</v>
      </c>
      <c r="S66" s="184" t="str">
        <f t="shared" si="1"/>
        <v>OK</v>
      </c>
    </row>
    <row r="67" spans="1:19" ht="51.6" customHeight="1" x14ac:dyDescent="0.3">
      <c r="A67" s="68" t="s">
        <v>211</v>
      </c>
      <c r="B67" s="303" t="s">
        <v>415</v>
      </c>
      <c r="C67" s="41">
        <v>0</v>
      </c>
      <c r="D67" s="41">
        <v>0</v>
      </c>
      <c r="E67" s="57">
        <f t="shared" si="79"/>
        <v>0</v>
      </c>
      <c r="F67" s="41">
        <v>0</v>
      </c>
      <c r="G67" s="41">
        <v>0</v>
      </c>
      <c r="H67" s="57">
        <f t="shared" si="80"/>
        <v>0</v>
      </c>
      <c r="I67" s="57">
        <f t="shared" si="81"/>
        <v>0</v>
      </c>
      <c r="J67" s="121" t="s">
        <v>265</v>
      </c>
      <c r="K67" s="119" t="s">
        <v>289</v>
      </c>
      <c r="L67" s="146" t="str">
        <f>IF(E67&gt;SUM(E10+E13+E56)*Instructiuni!F13,"!!! Atentie prag","")</f>
        <v/>
      </c>
      <c r="M67" s="146"/>
      <c r="N67" s="102">
        <v>0</v>
      </c>
      <c r="O67" s="102">
        <v>0</v>
      </c>
      <c r="P67" s="102">
        <v>0</v>
      </c>
      <c r="Q67" s="102">
        <v>0</v>
      </c>
      <c r="R67" s="56">
        <f t="shared" si="0"/>
        <v>0</v>
      </c>
      <c r="S67" s="19" t="str">
        <f t="shared" si="1"/>
        <v>OK</v>
      </c>
    </row>
    <row r="68" spans="1:19" s="185" customFormat="1" ht="28.8" x14ac:dyDescent="0.3">
      <c r="A68" s="187" t="s">
        <v>212</v>
      </c>
      <c r="B68" s="3" t="s">
        <v>213</v>
      </c>
      <c r="C68" s="41">
        <v>0</v>
      </c>
      <c r="D68" s="41">
        <v>0</v>
      </c>
      <c r="E68" s="57">
        <f t="shared" si="79"/>
        <v>0</v>
      </c>
      <c r="F68" s="41">
        <v>0</v>
      </c>
      <c r="G68" s="41">
        <v>0</v>
      </c>
      <c r="H68" s="57">
        <f t="shared" si="80"/>
        <v>0</v>
      </c>
      <c r="I68" s="57">
        <f t="shared" si="81"/>
        <v>0</v>
      </c>
      <c r="J68" s="119" t="s">
        <v>305</v>
      </c>
      <c r="K68" s="119" t="s">
        <v>481</v>
      </c>
      <c r="L68" s="146"/>
      <c r="M68" s="146"/>
      <c r="N68" s="186">
        <v>0</v>
      </c>
      <c r="O68" s="186">
        <v>0</v>
      </c>
      <c r="P68" s="186">
        <v>0</v>
      </c>
      <c r="Q68" s="186">
        <v>0</v>
      </c>
      <c r="R68" s="183">
        <f t="shared" si="0"/>
        <v>0</v>
      </c>
      <c r="S68" s="184" t="str">
        <f t="shared" si="1"/>
        <v>OK</v>
      </c>
    </row>
    <row r="69" spans="1:19" s="63" customFormat="1" x14ac:dyDescent="0.3">
      <c r="A69" s="59"/>
      <c r="B69" s="60" t="s">
        <v>20</v>
      </c>
      <c r="C69" s="61">
        <f>C68+C67+C61+C58</f>
        <v>0</v>
      </c>
      <c r="D69" s="61">
        <f t="shared" ref="D69:I69" si="82">D68+D67+D61+D58</f>
        <v>0</v>
      </c>
      <c r="E69" s="61">
        <f t="shared" si="82"/>
        <v>0</v>
      </c>
      <c r="F69" s="61">
        <f t="shared" si="82"/>
        <v>0</v>
      </c>
      <c r="G69" s="61">
        <f t="shared" si="82"/>
        <v>0</v>
      </c>
      <c r="H69" s="61">
        <f t="shared" si="82"/>
        <v>0</v>
      </c>
      <c r="I69" s="61">
        <f t="shared" si="82"/>
        <v>0</v>
      </c>
      <c r="J69" s="122"/>
      <c r="K69" s="123"/>
      <c r="L69" s="145"/>
      <c r="M69" s="145"/>
      <c r="N69" s="61">
        <f t="shared" ref="N69:R69" si="83">N68+N67+N61+N58</f>
        <v>0</v>
      </c>
      <c r="O69" s="61">
        <f t="shared" si="83"/>
        <v>0</v>
      </c>
      <c r="P69" s="61">
        <f t="shared" si="83"/>
        <v>0</v>
      </c>
      <c r="Q69" s="61">
        <f t="shared" si="83"/>
        <v>0</v>
      </c>
      <c r="R69" s="61">
        <f t="shared" si="83"/>
        <v>0</v>
      </c>
      <c r="S69" s="62" t="str">
        <f t="shared" si="1"/>
        <v>OK</v>
      </c>
    </row>
    <row r="70" spans="1:19" x14ac:dyDescent="0.3">
      <c r="A70" s="54" t="s">
        <v>28</v>
      </c>
      <c r="B70" s="362" t="s">
        <v>214</v>
      </c>
      <c r="C70" s="362"/>
      <c r="D70" s="362"/>
      <c r="E70" s="362"/>
      <c r="F70" s="362"/>
      <c r="G70" s="362"/>
      <c r="H70" s="362"/>
      <c r="I70" s="362"/>
      <c r="J70" s="124"/>
      <c r="K70" s="110"/>
      <c r="L70" s="146"/>
      <c r="M70" s="146"/>
      <c r="N70" s="47"/>
      <c r="O70" s="47"/>
      <c r="P70" s="47"/>
      <c r="Q70" s="47"/>
      <c r="R70" s="56"/>
      <c r="S70" s="19"/>
    </row>
    <row r="71" spans="1:19" ht="28.8" x14ac:dyDescent="0.3">
      <c r="A71" s="64" t="s">
        <v>57</v>
      </c>
      <c r="B71" s="58" t="s">
        <v>158</v>
      </c>
      <c r="C71" s="41">
        <v>0</v>
      </c>
      <c r="D71" s="41">
        <v>0</v>
      </c>
      <c r="E71" s="57">
        <f>C71+D71</f>
        <v>0</v>
      </c>
      <c r="F71" s="41">
        <v>0</v>
      </c>
      <c r="G71" s="41">
        <v>0</v>
      </c>
      <c r="H71" s="57">
        <f>F71+G71</f>
        <v>0</v>
      </c>
      <c r="I71" s="57">
        <f>E71+H71</f>
        <v>0</v>
      </c>
      <c r="J71" s="119" t="s">
        <v>265</v>
      </c>
      <c r="K71" s="119" t="s">
        <v>287</v>
      </c>
      <c r="L71" s="146"/>
      <c r="M71" s="146"/>
      <c r="N71" s="102">
        <v>0</v>
      </c>
      <c r="O71" s="102">
        <v>0</v>
      </c>
      <c r="P71" s="102">
        <v>0</v>
      </c>
      <c r="Q71" s="102">
        <v>0</v>
      </c>
      <c r="R71" s="56">
        <f t="shared" si="0"/>
        <v>0</v>
      </c>
      <c r="S71" s="19" t="str">
        <f t="shared" si="1"/>
        <v>OK</v>
      </c>
    </row>
    <row r="72" spans="1:19" ht="19.2" x14ac:dyDescent="0.3">
      <c r="A72" s="64" t="s">
        <v>50</v>
      </c>
      <c r="B72" s="58" t="s">
        <v>159</v>
      </c>
      <c r="C72" s="41">
        <v>0</v>
      </c>
      <c r="D72" s="41">
        <v>0</v>
      </c>
      <c r="E72" s="57">
        <f>C72+D72</f>
        <v>0</v>
      </c>
      <c r="F72" s="41">
        <v>0</v>
      </c>
      <c r="G72" s="41">
        <v>0</v>
      </c>
      <c r="H72" s="57">
        <f>F72+G72</f>
        <v>0</v>
      </c>
      <c r="I72" s="57">
        <f>E72+H72</f>
        <v>0</v>
      </c>
      <c r="J72" s="119" t="s">
        <v>265</v>
      </c>
      <c r="K72" s="119" t="s">
        <v>288</v>
      </c>
      <c r="L72" s="146"/>
      <c r="M72" s="146"/>
      <c r="N72" s="102">
        <v>0</v>
      </c>
      <c r="O72" s="102">
        <v>0</v>
      </c>
      <c r="P72" s="102">
        <v>0</v>
      </c>
      <c r="Q72" s="102">
        <v>0</v>
      </c>
      <c r="R72" s="56">
        <f t="shared" si="0"/>
        <v>0</v>
      </c>
      <c r="S72" s="19" t="str">
        <f t="shared" si="1"/>
        <v>OK</v>
      </c>
    </row>
    <row r="73" spans="1:19" s="63" customFormat="1" x14ac:dyDescent="0.3">
      <c r="A73" s="66"/>
      <c r="B73" s="60" t="s">
        <v>21</v>
      </c>
      <c r="C73" s="61">
        <f>SUM(C71:C72)</f>
        <v>0</v>
      </c>
      <c r="D73" s="61">
        <f t="shared" ref="D73:I73" si="84">SUM(D71:D72)</f>
        <v>0</v>
      </c>
      <c r="E73" s="61">
        <f t="shared" si="84"/>
        <v>0</v>
      </c>
      <c r="F73" s="61">
        <f t="shared" si="84"/>
        <v>0</v>
      </c>
      <c r="G73" s="61">
        <f t="shared" si="84"/>
        <v>0</v>
      </c>
      <c r="H73" s="61">
        <f t="shared" si="84"/>
        <v>0</v>
      </c>
      <c r="I73" s="61">
        <f t="shared" si="84"/>
        <v>0</v>
      </c>
      <c r="J73" s="117"/>
      <c r="K73" s="117"/>
      <c r="L73" s="145"/>
      <c r="M73" s="145"/>
      <c r="N73" s="61">
        <f t="shared" ref="N73:R73" si="85">SUM(N71:N72)</f>
        <v>0</v>
      </c>
      <c r="O73" s="61">
        <f t="shared" si="85"/>
        <v>0</v>
      </c>
      <c r="P73" s="61">
        <f t="shared" si="85"/>
        <v>0</v>
      </c>
      <c r="Q73" s="61">
        <f t="shared" si="85"/>
        <v>0</v>
      </c>
      <c r="R73" s="61">
        <f t="shared" si="85"/>
        <v>0</v>
      </c>
      <c r="S73" s="62" t="str">
        <f t="shared" si="1"/>
        <v>OK</v>
      </c>
    </row>
    <row r="74" spans="1:19" s="63" customFormat="1" ht="22.8" customHeight="1" x14ac:dyDescent="0.3">
      <c r="A74" s="137"/>
      <c r="B74" s="138" t="s">
        <v>216</v>
      </c>
      <c r="C74" s="139">
        <f t="shared" ref="C74:I74" si="86">C73+C69+C56+C41+C13+C10</f>
        <v>0</v>
      </c>
      <c r="D74" s="139">
        <f t="shared" si="86"/>
        <v>0</v>
      </c>
      <c r="E74" s="139">
        <f t="shared" si="86"/>
        <v>0</v>
      </c>
      <c r="F74" s="139">
        <f t="shared" si="86"/>
        <v>0</v>
      </c>
      <c r="G74" s="139">
        <f t="shared" si="86"/>
        <v>0</v>
      </c>
      <c r="H74" s="139">
        <f t="shared" si="86"/>
        <v>0</v>
      </c>
      <c r="I74" s="139">
        <f t="shared" si="86"/>
        <v>0</v>
      </c>
      <c r="J74" s="140"/>
      <c r="K74" s="140"/>
      <c r="L74" s="145"/>
      <c r="M74" s="145"/>
      <c r="N74" s="61">
        <f>N73+N69+N56+N41+N13+N10</f>
        <v>0</v>
      </c>
      <c r="O74" s="61">
        <f>O73+O69+O56+O41+O13+O10</f>
        <v>0</v>
      </c>
      <c r="P74" s="61">
        <f>P73+P69+P56+P41+P13+P10</f>
        <v>0</v>
      </c>
      <c r="Q74" s="61">
        <f>Q73+Q69+Q56+Q41+Q13+Q10</f>
        <v>0</v>
      </c>
      <c r="R74" s="61">
        <f>R73+R69+R56+R41+R13+R10</f>
        <v>0</v>
      </c>
      <c r="S74" s="62" t="str">
        <f t="shared" si="1"/>
        <v>OK</v>
      </c>
    </row>
    <row r="75" spans="1:19" s="63" customFormat="1" ht="26.4" customHeight="1" x14ac:dyDescent="0.3">
      <c r="A75" s="66"/>
      <c r="B75" s="60" t="s">
        <v>215</v>
      </c>
      <c r="C75" s="61">
        <f t="shared" ref="C75:I75" si="87">C7+C8+C9+C12+C43+C45+C59</f>
        <v>0</v>
      </c>
      <c r="D75" s="61">
        <f t="shared" si="87"/>
        <v>0</v>
      </c>
      <c r="E75" s="61">
        <f t="shared" si="87"/>
        <v>0</v>
      </c>
      <c r="F75" s="61">
        <f t="shared" si="87"/>
        <v>0</v>
      </c>
      <c r="G75" s="61">
        <f t="shared" si="87"/>
        <v>0</v>
      </c>
      <c r="H75" s="61">
        <f t="shared" si="87"/>
        <v>0</v>
      </c>
      <c r="I75" s="61">
        <f t="shared" si="87"/>
        <v>0</v>
      </c>
      <c r="J75" s="117"/>
      <c r="K75" s="117"/>
      <c r="L75" s="145"/>
      <c r="M75" s="145"/>
      <c r="N75" s="61">
        <f>N7+N8+N9+N12+N43+N45+N59</f>
        <v>0</v>
      </c>
      <c r="O75" s="61">
        <f>O7+O8+O9+O12+O43+O45+O59</f>
        <v>0</v>
      </c>
      <c r="P75" s="61">
        <f>P7+P8+P9+P12+P43+P45+P59</f>
        <v>0</v>
      </c>
      <c r="Q75" s="61">
        <f>Q7+Q8+Q9+Q12+Q43+Q45+Q59</f>
        <v>0</v>
      </c>
      <c r="R75" s="61">
        <f>R7+R8+R9+R12+R43+R45+R59</f>
        <v>0</v>
      </c>
      <c r="S75" s="62" t="str">
        <f t="shared" si="1"/>
        <v>OK</v>
      </c>
    </row>
    <row r="76" spans="1:19" s="71" customFormat="1" x14ac:dyDescent="0.3">
      <c r="A76" s="70" t="s">
        <v>65</v>
      </c>
      <c r="B76" s="362" t="s">
        <v>417</v>
      </c>
      <c r="C76" s="364"/>
      <c r="D76" s="364"/>
      <c r="E76" s="364"/>
      <c r="F76" s="364"/>
      <c r="G76" s="364"/>
      <c r="H76" s="364"/>
      <c r="I76" s="364"/>
      <c r="J76" s="125"/>
      <c r="K76" s="125"/>
      <c r="L76" s="146"/>
      <c r="M76" s="146"/>
      <c r="N76" s="47"/>
      <c r="O76" s="47"/>
      <c r="P76" s="47"/>
      <c r="Q76" s="47"/>
      <c r="R76" s="56"/>
      <c r="S76" s="19"/>
    </row>
    <row r="77" spans="1:19" s="193" customFormat="1" ht="28.8" x14ac:dyDescent="0.3">
      <c r="A77" s="70" t="s">
        <v>66</v>
      </c>
      <c r="B77" s="3" t="s">
        <v>418</v>
      </c>
      <c r="C77" s="41">
        <v>0</v>
      </c>
      <c r="D77" s="41">
        <v>0</v>
      </c>
      <c r="E77" s="57">
        <f>C77+D77</f>
        <v>0</v>
      </c>
      <c r="F77" s="41">
        <v>0</v>
      </c>
      <c r="G77" s="41">
        <v>0</v>
      </c>
      <c r="H77" s="57">
        <f>F77+G77</f>
        <v>0</v>
      </c>
      <c r="I77" s="57">
        <f>E77+H77</f>
        <v>0</v>
      </c>
      <c r="J77" s="119" t="s">
        <v>305</v>
      </c>
      <c r="K77" s="119" t="s">
        <v>481</v>
      </c>
      <c r="L77" s="314" t="str">
        <f>IF(E77+E29+E30+E68&gt;Instructiuni!L17*Instructiuni!F17,"!!!  Atentie prag TOTAL rata forfetara","")</f>
        <v/>
      </c>
      <c r="M77" s="146"/>
      <c r="N77" s="186">
        <v>0</v>
      </c>
      <c r="O77" s="186">
        <v>0</v>
      </c>
      <c r="P77" s="186">
        <v>0</v>
      </c>
      <c r="Q77" s="186">
        <v>0</v>
      </c>
      <c r="R77" s="183">
        <f t="shared" si="0"/>
        <v>0</v>
      </c>
      <c r="S77" s="184" t="str">
        <f>IF(R77=I77,"OK","ERROR")</f>
        <v>OK</v>
      </c>
    </row>
    <row r="78" spans="1:19" s="71" customFormat="1" ht="21.6" x14ac:dyDescent="0.3">
      <c r="A78" s="70" t="s">
        <v>160</v>
      </c>
      <c r="B78" s="3" t="s">
        <v>419</v>
      </c>
      <c r="C78" s="41">
        <v>0</v>
      </c>
      <c r="D78" s="41">
        <v>0</v>
      </c>
      <c r="E78" s="57">
        <f>C78+D78</f>
        <v>0</v>
      </c>
      <c r="F78" s="41">
        <v>0</v>
      </c>
      <c r="G78" s="41">
        <v>0</v>
      </c>
      <c r="H78" s="57">
        <f>F78+G78</f>
        <v>0</v>
      </c>
      <c r="I78" s="57">
        <f>E78+H78</f>
        <v>0</v>
      </c>
      <c r="J78" s="121" t="str">
        <f>Foaie2!A87</f>
        <v>SERVICII</v>
      </c>
      <c r="K78" s="121" t="str">
        <f>Foaie2!B87</f>
        <v>Măsuri de tip FSE+</v>
      </c>
      <c r="L78" s="146" t="str">
        <f>IF(E78&gt;C88*Instructiuni!F23,"!!! Atentie prag","")</f>
        <v/>
      </c>
      <c r="M78" s="146"/>
      <c r="N78" s="102">
        <v>0</v>
      </c>
      <c r="O78" s="102">
        <v>0</v>
      </c>
      <c r="P78" s="102">
        <v>0</v>
      </c>
      <c r="Q78" s="102">
        <v>0</v>
      </c>
      <c r="R78" s="56">
        <f t="shared" ref="R78:R80" si="88">SUM(N78:Q78)</f>
        <v>0</v>
      </c>
      <c r="S78" s="19" t="str">
        <f>IF(R78=I78,"OK","ERROR")</f>
        <v>OK</v>
      </c>
    </row>
    <row r="79" spans="1:19" s="71" customFormat="1" ht="26.4" hidden="1" customHeight="1" x14ac:dyDescent="0.3">
      <c r="A79" s="70" t="s">
        <v>161</v>
      </c>
      <c r="B79" s="3" t="s">
        <v>217</v>
      </c>
      <c r="C79" s="41">
        <v>0</v>
      </c>
      <c r="D79" s="41">
        <v>0</v>
      </c>
      <c r="E79" s="57">
        <f>C79+D79</f>
        <v>0</v>
      </c>
      <c r="F79" s="41">
        <v>0</v>
      </c>
      <c r="G79" s="41">
        <v>0</v>
      </c>
      <c r="H79" s="57">
        <f>F79+G79</f>
        <v>0</v>
      </c>
      <c r="I79" s="57">
        <f>E79+H79</f>
        <v>0</v>
      </c>
      <c r="J79" s="125"/>
      <c r="K79" s="125"/>
      <c r="L79" s="146"/>
      <c r="M79" s="146"/>
      <c r="N79" s="102">
        <v>0</v>
      </c>
      <c r="O79" s="102">
        <v>0</v>
      </c>
      <c r="P79" s="102">
        <v>0</v>
      </c>
      <c r="Q79" s="102">
        <v>0</v>
      </c>
      <c r="R79" s="56">
        <f t="shared" si="88"/>
        <v>0</v>
      </c>
      <c r="S79" s="19" t="str">
        <f>IF(R79=I79,"OK","ERROR")</f>
        <v>OK</v>
      </c>
    </row>
    <row r="80" spans="1:19" s="71" customFormat="1" ht="6" hidden="1" customHeight="1" x14ac:dyDescent="0.3">
      <c r="A80" s="70" t="s">
        <v>166</v>
      </c>
      <c r="B80" s="32"/>
      <c r="C80" s="41">
        <v>0</v>
      </c>
      <c r="D80" s="41">
        <v>0</v>
      </c>
      <c r="E80" s="57"/>
      <c r="F80" s="41"/>
      <c r="G80" s="41"/>
      <c r="H80" s="57"/>
      <c r="I80" s="57"/>
      <c r="J80" s="125"/>
      <c r="K80" s="125"/>
      <c r="L80" s="146"/>
      <c r="M80" s="146"/>
      <c r="N80" s="102">
        <v>0</v>
      </c>
      <c r="O80" s="102">
        <v>0</v>
      </c>
      <c r="P80" s="102">
        <v>0</v>
      </c>
      <c r="Q80" s="102">
        <v>0</v>
      </c>
      <c r="R80" s="56">
        <f t="shared" si="88"/>
        <v>0</v>
      </c>
      <c r="S80" s="19" t="str">
        <f>IF(R80=I80,"OK","ERROR")</f>
        <v>OK</v>
      </c>
    </row>
    <row r="81" spans="1:20" s="63" customFormat="1" x14ac:dyDescent="0.3">
      <c r="A81" s="59"/>
      <c r="B81" s="60" t="s">
        <v>64</v>
      </c>
      <c r="C81" s="61">
        <f>SUM( C77:C80)</f>
        <v>0</v>
      </c>
      <c r="D81" s="61">
        <f t="shared" ref="D81:I81" si="89">SUM( D77:D80)</f>
        <v>0</v>
      </c>
      <c r="E81" s="61">
        <f t="shared" si="89"/>
        <v>0</v>
      </c>
      <c r="F81" s="61">
        <f t="shared" si="89"/>
        <v>0</v>
      </c>
      <c r="G81" s="61">
        <f t="shared" si="89"/>
        <v>0</v>
      </c>
      <c r="H81" s="61">
        <f t="shared" si="89"/>
        <v>0</v>
      </c>
      <c r="I81" s="61">
        <f t="shared" si="89"/>
        <v>0</v>
      </c>
      <c r="J81" s="126"/>
      <c r="K81" s="126"/>
      <c r="L81" s="147"/>
      <c r="M81" s="147"/>
      <c r="N81" s="72">
        <f>SUM(N77:N80)</f>
        <v>0</v>
      </c>
      <c r="O81" s="72">
        <f t="shared" ref="O81:R81" si="90">SUM(O77:O80)</f>
        <v>0</v>
      </c>
      <c r="P81" s="72">
        <f t="shared" si="90"/>
        <v>0</v>
      </c>
      <c r="Q81" s="72">
        <f t="shared" si="90"/>
        <v>0</v>
      </c>
      <c r="R81" s="72">
        <f t="shared" si="90"/>
        <v>0</v>
      </c>
      <c r="S81" s="62" t="str">
        <f>IF(R81=I81,"OK","ERROR")</f>
        <v>OK</v>
      </c>
    </row>
    <row r="82" spans="1:20" s="75" customFormat="1" x14ac:dyDescent="0.3">
      <c r="A82" s="64"/>
      <c r="B82" s="73"/>
      <c r="C82" s="74"/>
      <c r="D82" s="74"/>
      <c r="E82" s="74"/>
      <c r="F82" s="74"/>
      <c r="G82" s="74"/>
      <c r="H82" s="74"/>
      <c r="I82" s="74"/>
      <c r="J82" s="127"/>
      <c r="K82" s="128"/>
      <c r="L82" s="148"/>
      <c r="M82" s="148"/>
      <c r="N82" s="46"/>
      <c r="O82" s="47"/>
      <c r="P82" s="47"/>
      <c r="Q82" s="47"/>
      <c r="R82" s="56"/>
      <c r="S82" s="19"/>
    </row>
    <row r="83" spans="1:20" s="77" customFormat="1" ht="33" customHeight="1" x14ac:dyDescent="0.3">
      <c r="A83" s="133"/>
      <c r="B83" s="134" t="s">
        <v>219</v>
      </c>
      <c r="C83" s="135">
        <f t="shared" ref="C83:I83" si="91">C81+C74</f>
        <v>0</v>
      </c>
      <c r="D83" s="135">
        <f t="shared" si="91"/>
        <v>0</v>
      </c>
      <c r="E83" s="135">
        <f t="shared" si="91"/>
        <v>0</v>
      </c>
      <c r="F83" s="135">
        <f t="shared" si="91"/>
        <v>0</v>
      </c>
      <c r="G83" s="135">
        <f t="shared" si="91"/>
        <v>0</v>
      </c>
      <c r="H83" s="135">
        <f t="shared" si="91"/>
        <v>0</v>
      </c>
      <c r="I83" s="135">
        <f t="shared" si="91"/>
        <v>0</v>
      </c>
      <c r="J83" s="136"/>
      <c r="K83" s="136"/>
      <c r="L83" s="147"/>
      <c r="M83" s="315" t="s">
        <v>219</v>
      </c>
      <c r="N83" s="76">
        <f>N81+N74</f>
        <v>0</v>
      </c>
      <c r="O83" s="76">
        <f t="shared" ref="O83:R83" si="92">O81+O74</f>
        <v>0</v>
      </c>
      <c r="P83" s="76">
        <f t="shared" si="92"/>
        <v>0</v>
      </c>
      <c r="Q83" s="76">
        <f t="shared" si="92"/>
        <v>0</v>
      </c>
      <c r="R83" s="76">
        <f t="shared" si="92"/>
        <v>0</v>
      </c>
      <c r="S83" s="19" t="str">
        <f>IF(R83=I83,"OK","ERROR")</f>
        <v>OK</v>
      </c>
    </row>
    <row r="84" spans="1:20" s="77" customFormat="1" ht="15.6" customHeight="1" x14ac:dyDescent="0.3">
      <c r="A84" s="343"/>
      <c r="B84" s="73" t="s">
        <v>531</v>
      </c>
      <c r="C84" s="74">
        <f>C44+C46+C48+C51+C53+C55</f>
        <v>0</v>
      </c>
      <c r="D84" s="74">
        <f t="shared" ref="D84:I84" si="93">D44+D46+D48+D51+D53+D55</f>
        <v>0</v>
      </c>
      <c r="E84" s="74">
        <f t="shared" si="93"/>
        <v>0</v>
      </c>
      <c r="F84" s="74">
        <f t="shared" si="93"/>
        <v>0</v>
      </c>
      <c r="G84" s="74">
        <f t="shared" si="93"/>
        <v>0</v>
      </c>
      <c r="H84" s="74">
        <f t="shared" si="93"/>
        <v>0</v>
      </c>
      <c r="I84" s="74">
        <f t="shared" si="93"/>
        <v>0</v>
      </c>
      <c r="J84" s="344" t="str">
        <f>IF(E84&gt;SUM(E83*Instructiuni!F12),"!!! Atentie prag","")</f>
        <v/>
      </c>
      <c r="K84" s="345"/>
      <c r="L84" s="346"/>
      <c r="M84" s="347"/>
      <c r="N84" s="195"/>
      <c r="O84" s="196"/>
      <c r="P84" s="196"/>
      <c r="Q84" s="196"/>
      <c r="R84" s="196"/>
      <c r="S84" s="19"/>
    </row>
    <row r="85" spans="1:20" ht="33" customHeight="1" x14ac:dyDescent="0.3">
      <c r="A85" s="78" t="s">
        <v>32</v>
      </c>
      <c r="B85" s="50" t="s">
        <v>11</v>
      </c>
      <c r="C85" s="79" t="s">
        <v>29</v>
      </c>
      <c r="D85" s="80"/>
      <c r="E85" s="80"/>
      <c r="F85" s="80"/>
      <c r="G85" s="80"/>
      <c r="H85" s="81"/>
      <c r="I85" s="80"/>
      <c r="J85" s="129"/>
      <c r="K85" s="129"/>
      <c r="L85" s="27"/>
      <c r="M85" s="316" t="s">
        <v>246</v>
      </c>
      <c r="N85" s="197" t="e">
        <f>N83/$I$83</f>
        <v>#DIV/0!</v>
      </c>
      <c r="O85" s="198" t="e">
        <f>O83/$I$83</f>
        <v>#DIV/0!</v>
      </c>
      <c r="P85" s="198" t="e">
        <f>P83/$I$83</f>
        <v>#DIV/0!</v>
      </c>
      <c r="Q85" s="198" t="e">
        <f>Q83/$I$83</f>
        <v>#DIV/0!</v>
      </c>
      <c r="R85" s="198" t="e">
        <f>SUM(N85:Q85)</f>
        <v>#DIV/0!</v>
      </c>
      <c r="S85" s="19"/>
      <c r="T85" s="71"/>
    </row>
    <row r="86" spans="1:20" ht="34.200000000000003" customHeight="1" x14ac:dyDescent="0.3">
      <c r="A86" s="82" t="s">
        <v>12</v>
      </c>
      <c r="B86" s="50" t="s">
        <v>13</v>
      </c>
      <c r="C86" s="83">
        <f>I83</f>
        <v>0</v>
      </c>
      <c r="D86" s="22"/>
      <c r="E86" s="23"/>
      <c r="F86" s="23"/>
      <c r="G86" s="23"/>
      <c r="H86" s="25"/>
      <c r="I86" s="26"/>
      <c r="J86" s="130"/>
      <c r="K86" s="129"/>
      <c r="L86" s="27"/>
      <c r="M86" s="316" t="s">
        <v>73</v>
      </c>
      <c r="N86" s="199">
        <f>N83-N88</f>
        <v>0</v>
      </c>
      <c r="O86" s="199">
        <f>O83-O88</f>
        <v>0</v>
      </c>
      <c r="P86" s="199">
        <f>P83-P88</f>
        <v>0</v>
      </c>
      <c r="Q86" s="199">
        <f>Q83-Q88</f>
        <v>0</v>
      </c>
      <c r="R86" s="200">
        <f t="shared" ref="R86:R89" si="94">SUM(N86:Q86)</f>
        <v>0</v>
      </c>
      <c r="S86" s="19"/>
      <c r="T86" s="71"/>
    </row>
    <row r="87" spans="1:20" ht="24" x14ac:dyDescent="0.3">
      <c r="A87" s="82" t="s">
        <v>33</v>
      </c>
      <c r="B87" s="43" t="s">
        <v>38</v>
      </c>
      <c r="C87" s="44">
        <f>H83</f>
        <v>0</v>
      </c>
      <c r="D87" s="367"/>
      <c r="E87" s="368"/>
      <c r="F87" s="368"/>
      <c r="G87" s="368"/>
      <c r="H87" s="368"/>
      <c r="I87" s="80"/>
      <c r="J87" s="129"/>
      <c r="K87" s="129"/>
      <c r="L87" s="27"/>
      <c r="M87" s="316" t="s">
        <v>220</v>
      </c>
      <c r="N87" s="197" t="e">
        <f>N86/$E$83</f>
        <v>#DIV/0!</v>
      </c>
      <c r="O87" s="197" t="e">
        <f>O86/$E$83</f>
        <v>#DIV/0!</v>
      </c>
      <c r="P87" s="197" t="e">
        <f>P86/$E$83</f>
        <v>#DIV/0!</v>
      </c>
      <c r="Q87" s="197" t="e">
        <f>Q86/$E$83</f>
        <v>#DIV/0!</v>
      </c>
      <c r="R87" s="198" t="e">
        <f>SUM(N87:Q87)</f>
        <v>#DIV/0!</v>
      </c>
      <c r="S87" s="19"/>
      <c r="T87" s="71"/>
    </row>
    <row r="88" spans="1:20" ht="30.6" customHeight="1" x14ac:dyDescent="0.3">
      <c r="A88" s="82" t="s">
        <v>34</v>
      </c>
      <c r="B88" s="43" t="s">
        <v>14</v>
      </c>
      <c r="C88" s="44">
        <f>E83</f>
        <v>0</v>
      </c>
      <c r="D88" s="367"/>
      <c r="E88" s="368"/>
      <c r="F88" s="368"/>
      <c r="G88" s="368"/>
      <c r="H88" s="368"/>
      <c r="I88" s="84"/>
      <c r="J88" s="129"/>
      <c r="K88" s="129"/>
      <c r="L88" s="27"/>
      <c r="M88" s="316" t="s">
        <v>74</v>
      </c>
      <c r="N88" s="104">
        <v>0</v>
      </c>
      <c r="O88" s="105">
        <v>0</v>
      </c>
      <c r="P88" s="105">
        <v>0</v>
      </c>
      <c r="Q88" s="105">
        <v>0</v>
      </c>
      <c r="R88" s="200">
        <f t="shared" si="94"/>
        <v>0</v>
      </c>
      <c r="S88" s="19"/>
      <c r="T88" s="96"/>
    </row>
    <row r="89" spans="1:20" ht="19.8" customHeight="1" x14ac:dyDescent="0.3">
      <c r="A89" s="82" t="s">
        <v>15</v>
      </c>
      <c r="B89" s="50" t="s">
        <v>16</v>
      </c>
      <c r="C89" s="83" t="e">
        <f>SUM(C90:C92)</f>
        <v>#VALUE!</v>
      </c>
      <c r="D89" s="369"/>
      <c r="E89" s="370"/>
      <c r="F89" s="370"/>
      <c r="G89" s="370"/>
      <c r="H89" s="370"/>
      <c r="I89" s="80"/>
      <c r="J89" s="129"/>
      <c r="K89" s="129"/>
      <c r="L89" s="27"/>
      <c r="M89" s="316" t="s">
        <v>429</v>
      </c>
      <c r="N89" s="104">
        <v>0</v>
      </c>
      <c r="O89" s="105">
        <v>0</v>
      </c>
      <c r="P89" s="105">
        <v>0</v>
      </c>
      <c r="Q89" s="105">
        <v>0</v>
      </c>
      <c r="R89" s="200">
        <f t="shared" si="94"/>
        <v>0</v>
      </c>
      <c r="S89" s="85"/>
      <c r="T89" s="71"/>
    </row>
    <row r="90" spans="1:20" ht="24" x14ac:dyDescent="0.3">
      <c r="A90" s="82" t="s">
        <v>35</v>
      </c>
      <c r="B90" s="43" t="s">
        <v>17</v>
      </c>
      <c r="C90" s="86" t="e">
        <f>SUMIF(A96:A98,D91,F96:F98)</f>
        <v>#VALUE!</v>
      </c>
      <c r="D90" s="87" t="s">
        <v>128</v>
      </c>
      <c r="E90" s="88"/>
      <c r="F90" s="365"/>
      <c r="G90" s="365"/>
      <c r="H90" s="365"/>
      <c r="I90" s="365"/>
      <c r="J90" s="365"/>
      <c r="K90" s="131"/>
      <c r="M90" s="317" t="s">
        <v>16</v>
      </c>
      <c r="N90" s="201" t="e">
        <f>N91+N92+N93</f>
        <v>#DIV/0!</v>
      </c>
      <c r="O90" s="201" t="e">
        <f t="shared" ref="O90:Q90" si="95">O91+O92+O93</f>
        <v>#DIV/0!</v>
      </c>
      <c r="P90" s="201" t="e">
        <f t="shared" si="95"/>
        <v>#DIV/0!</v>
      </c>
      <c r="Q90" s="201" t="e">
        <f t="shared" si="95"/>
        <v>#DIV/0!</v>
      </c>
      <c r="R90" s="200" t="e">
        <f>SUM(N90:Q90)</f>
        <v>#DIV/0!</v>
      </c>
      <c r="S90" s="85"/>
      <c r="T90" s="71"/>
    </row>
    <row r="91" spans="1:20" ht="24" x14ac:dyDescent="0.3">
      <c r="A91" s="82" t="s">
        <v>36</v>
      </c>
      <c r="B91" s="43" t="s">
        <v>111</v>
      </c>
      <c r="C91" s="90" t="e">
        <f>C88-'Fundin Gap'!D96</f>
        <v>#VALUE!</v>
      </c>
      <c r="D91" s="288">
        <v>1</v>
      </c>
      <c r="E91" s="88"/>
      <c r="F91" s="365"/>
      <c r="G91" s="365"/>
      <c r="H91" s="365"/>
      <c r="I91" s="365"/>
      <c r="J91" s="365"/>
      <c r="K91" s="131"/>
      <c r="M91" s="317" t="s">
        <v>17</v>
      </c>
      <c r="N91" s="201" t="e">
        <f>N87*$C$90</f>
        <v>#DIV/0!</v>
      </c>
      <c r="O91" s="201" t="e">
        <f>O87*$C$90</f>
        <v>#DIV/0!</v>
      </c>
      <c r="P91" s="201" t="e">
        <f>P87*$C$90</f>
        <v>#DIV/0!</v>
      </c>
      <c r="Q91" s="201" t="e">
        <f>Q87*$C$90</f>
        <v>#DIV/0!</v>
      </c>
      <c r="R91" s="200" t="e">
        <f t="shared" ref="R91:R99" si="96">SUM(N91:Q91)</f>
        <v>#DIV/0!</v>
      </c>
      <c r="S91" s="19"/>
      <c r="T91" s="71"/>
    </row>
    <row r="92" spans="1:20" ht="31.8" customHeight="1" x14ac:dyDescent="0.3">
      <c r="A92" s="82" t="s">
        <v>126</v>
      </c>
      <c r="B92" s="43" t="s">
        <v>37</v>
      </c>
      <c r="C92" s="44">
        <f>H83</f>
        <v>0</v>
      </c>
      <c r="D92" s="80"/>
      <c r="E92" s="88"/>
      <c r="F92" s="366"/>
      <c r="G92" s="366"/>
      <c r="H92" s="366"/>
      <c r="I92" s="366"/>
      <c r="J92" s="366"/>
      <c r="K92" s="131"/>
      <c r="M92" s="317" t="s">
        <v>111</v>
      </c>
      <c r="N92" s="201" t="e">
        <f>N87*$C$91</f>
        <v>#DIV/0!</v>
      </c>
      <c r="O92" s="201" t="e">
        <f>O87*$C$91</f>
        <v>#DIV/0!</v>
      </c>
      <c r="P92" s="201" t="e">
        <f>P87*$C$91</f>
        <v>#DIV/0!</v>
      </c>
      <c r="Q92" s="201" t="e">
        <f>Q87*$C$91</f>
        <v>#DIV/0!</v>
      </c>
      <c r="R92" s="200" t="e">
        <f t="shared" si="96"/>
        <v>#DIV/0!</v>
      </c>
      <c r="S92" s="19"/>
      <c r="T92" s="71"/>
    </row>
    <row r="93" spans="1:20" ht="23.4" customHeight="1" x14ac:dyDescent="0.3">
      <c r="A93" s="82" t="s">
        <v>10</v>
      </c>
      <c r="B93" s="50" t="s">
        <v>18</v>
      </c>
      <c r="C93" s="83" t="e">
        <f>C86-C89</f>
        <v>#VALUE!</v>
      </c>
      <c r="D93" s="91"/>
      <c r="E93" s="91"/>
      <c r="F93" s="91"/>
      <c r="G93" s="91"/>
      <c r="H93" s="91"/>
      <c r="I93" s="91"/>
      <c r="J93" s="130"/>
      <c r="K93" s="129"/>
      <c r="L93" s="27"/>
      <c r="M93" s="317" t="s">
        <v>37</v>
      </c>
      <c r="N93" s="201">
        <f>N88</f>
        <v>0</v>
      </c>
      <c r="O93" s="201">
        <f>O88</f>
        <v>0</v>
      </c>
      <c r="P93" s="201">
        <f>P88</f>
        <v>0</v>
      </c>
      <c r="Q93" s="201">
        <f>Q88</f>
        <v>0</v>
      </c>
      <c r="R93" s="200">
        <f t="shared" si="96"/>
        <v>0</v>
      </c>
      <c r="S93" s="19"/>
      <c r="T93" s="71"/>
    </row>
    <row r="94" spans="1:20" ht="36" x14ac:dyDescent="0.3">
      <c r="A94" s="141"/>
      <c r="B94" s="142"/>
      <c r="C94" s="143"/>
      <c r="D94" s="91"/>
      <c r="E94" s="91"/>
      <c r="F94" s="91"/>
      <c r="G94" s="91"/>
      <c r="H94" s="91"/>
      <c r="I94" s="91"/>
      <c r="J94" s="130"/>
      <c r="K94" s="129"/>
      <c r="L94" s="27"/>
      <c r="M94" s="317" t="s">
        <v>18</v>
      </c>
      <c r="N94" s="201" t="str">
        <f>IFERROR($C$93*$N$87,"")</f>
        <v/>
      </c>
      <c r="O94" s="201" t="str">
        <f>IFERROR($C$93*$O$87,"")</f>
        <v/>
      </c>
      <c r="P94" s="201" t="str">
        <f>IFERROR($C$93*$P$87,"")</f>
        <v/>
      </c>
      <c r="Q94" s="201" t="str">
        <f>IFERROR($C$93*$Q$87,"")</f>
        <v/>
      </c>
      <c r="R94" s="200">
        <f>SUM(N94:Q94)</f>
        <v>0</v>
      </c>
      <c r="S94" s="106" t="e">
        <f>R94-C93</f>
        <v>#VALUE!</v>
      </c>
      <c r="T94" s="71"/>
    </row>
    <row r="95" spans="1:20" ht="48" x14ac:dyDescent="0.3">
      <c r="A95" s="144" t="s">
        <v>128</v>
      </c>
      <c r="B95" s="43" t="s">
        <v>77</v>
      </c>
      <c r="C95" s="92" t="s">
        <v>78</v>
      </c>
      <c r="D95" s="93" t="s">
        <v>79</v>
      </c>
      <c r="E95" s="93" t="s">
        <v>127</v>
      </c>
      <c r="F95" s="93" t="s">
        <v>17</v>
      </c>
      <c r="G95" s="307"/>
      <c r="H95" s="306"/>
      <c r="I95" s="307"/>
      <c r="J95" s="308"/>
      <c r="K95" s="308"/>
      <c r="M95" s="317" t="s">
        <v>249</v>
      </c>
      <c r="N95" s="352" t="e">
        <f>ROUND(N90,2)</f>
        <v>#DIV/0!</v>
      </c>
      <c r="O95" s="352" t="e">
        <f>ROUND(O90,2)</f>
        <v>#DIV/0!</v>
      </c>
      <c r="P95" s="352" t="e">
        <f>ROUND(P90,2)</f>
        <v>#DIV/0!</v>
      </c>
      <c r="Q95" s="352" t="e">
        <f>ROUND(Q90,2)</f>
        <v>#DIV/0!</v>
      </c>
      <c r="R95" s="200" t="e">
        <f t="shared" si="96"/>
        <v>#DIV/0!</v>
      </c>
      <c r="S95" s="19"/>
      <c r="T95" s="71"/>
    </row>
    <row r="96" spans="1:20" ht="25.2" customHeight="1" x14ac:dyDescent="0.3">
      <c r="A96" s="42" t="s">
        <v>42</v>
      </c>
      <c r="B96" s="43" t="s">
        <v>420</v>
      </c>
      <c r="C96" s="41">
        <v>0</v>
      </c>
      <c r="D96" s="293">
        <f>ROUNDUP(E83,2)</f>
        <v>0</v>
      </c>
      <c r="E96" s="94">
        <v>0.02</v>
      </c>
      <c r="F96" s="95" t="e">
        <f>'Fundin Gap'!D96*Buget_cerere!E96</f>
        <v>#VALUE!</v>
      </c>
      <c r="G96" s="153"/>
      <c r="H96" s="307"/>
      <c r="I96" s="153"/>
      <c r="J96" s="308"/>
      <c r="K96" s="308"/>
      <c r="M96" s="317" t="s">
        <v>251</v>
      </c>
      <c r="N96" s="202">
        <v>0</v>
      </c>
      <c r="O96" s="105">
        <v>0</v>
      </c>
      <c r="P96" s="105">
        <v>0</v>
      </c>
      <c r="Q96" s="105">
        <v>0</v>
      </c>
      <c r="R96" s="200">
        <f t="shared" si="96"/>
        <v>0</v>
      </c>
      <c r="S96" s="19"/>
      <c r="T96" s="71"/>
    </row>
    <row r="97" spans="1:20" ht="44.4" customHeight="1" x14ac:dyDescent="0.3">
      <c r="C97" s="291"/>
      <c r="D97" s="294"/>
      <c r="E97" s="295"/>
      <c r="F97" s="296"/>
      <c r="G97" s="312"/>
      <c r="H97" s="307"/>
      <c r="I97" s="153"/>
      <c r="J97" s="308"/>
      <c r="K97" s="308"/>
      <c r="M97" s="317" t="s">
        <v>250</v>
      </c>
      <c r="N97" s="203" t="e">
        <f>ROUND(N92,2)</f>
        <v>#DIV/0!</v>
      </c>
      <c r="O97" s="203" t="e">
        <f>ROUND(O92,2)</f>
        <v>#DIV/0!</v>
      </c>
      <c r="P97" s="203" t="e">
        <f>ROUND(P92,2)</f>
        <v>#DIV/0!</v>
      </c>
      <c r="Q97" s="203" t="e">
        <f>ROUND(Q92,2)</f>
        <v>#DIV/0!</v>
      </c>
      <c r="R97" s="200" t="e">
        <f t="shared" si="96"/>
        <v>#DIV/0!</v>
      </c>
      <c r="S97" s="19"/>
      <c r="T97" s="71"/>
    </row>
    <row r="98" spans="1:20" ht="22.8" customHeight="1" x14ac:dyDescent="0.3">
      <c r="A98" s="289"/>
      <c r="B98" s="290"/>
      <c r="C98" s="292"/>
      <c r="D98" s="294"/>
      <c r="E98" s="297"/>
      <c r="F98" s="296"/>
      <c r="G98" s="312"/>
      <c r="H98" s="307"/>
      <c r="I98" s="153"/>
      <c r="J98" s="309"/>
      <c r="K98" s="310"/>
      <c r="L98" s="149"/>
      <c r="M98" s="317" t="s">
        <v>252</v>
      </c>
      <c r="N98" s="202">
        <v>0</v>
      </c>
      <c r="O98" s="204">
        <v>0</v>
      </c>
      <c r="P98" s="204">
        <v>0</v>
      </c>
      <c r="Q98" s="204">
        <v>0</v>
      </c>
      <c r="R98" s="200">
        <f t="shared" si="96"/>
        <v>0</v>
      </c>
      <c r="S98" s="19"/>
      <c r="T98" s="71"/>
    </row>
    <row r="99" spans="1:20" x14ac:dyDescent="0.3">
      <c r="A99" s="363"/>
      <c r="B99" s="290"/>
      <c r="C99" s="291"/>
      <c r="D99" s="294"/>
      <c r="E99" s="297"/>
      <c r="F99" s="296"/>
      <c r="G99" s="312"/>
      <c r="H99" s="307"/>
      <c r="I99" s="307"/>
      <c r="J99" s="311"/>
      <c r="K99" s="310"/>
      <c r="L99" s="149"/>
      <c r="N99" s="106" t="e">
        <f>IF(N95=(N96+N97+N98),"OK","ERROR")</f>
        <v>#DIV/0!</v>
      </c>
      <c r="O99" s="106" t="e">
        <f t="shared" ref="O99:Q99" si="97">IF(O95=(O96+O97+O98),"OK","ERROR")</f>
        <v>#DIV/0!</v>
      </c>
      <c r="P99" s="106" t="e">
        <f t="shared" si="97"/>
        <v>#DIV/0!</v>
      </c>
      <c r="Q99" s="106" t="e">
        <f t="shared" si="97"/>
        <v>#DIV/0!</v>
      </c>
      <c r="R99" s="200" t="e">
        <f t="shared" si="96"/>
        <v>#DIV/0!</v>
      </c>
      <c r="S99" s="19"/>
      <c r="T99" s="71"/>
    </row>
    <row r="100" spans="1:20" x14ac:dyDescent="0.3">
      <c r="A100" s="363"/>
      <c r="B100" s="290"/>
      <c r="C100" s="291"/>
      <c r="D100" s="294"/>
      <c r="E100" s="297"/>
      <c r="F100" s="296"/>
      <c r="G100" s="312"/>
      <c r="H100" s="307"/>
      <c r="I100" s="307"/>
      <c r="J100" s="308"/>
      <c r="K100" s="310"/>
      <c r="L100" s="149"/>
      <c r="N100" s="96"/>
      <c r="O100" s="96"/>
      <c r="P100" s="96"/>
      <c r="Q100" s="96"/>
      <c r="R100" s="97"/>
      <c r="S100" s="28"/>
      <c r="T100" s="71"/>
    </row>
    <row r="101" spans="1:20" hidden="1" x14ac:dyDescent="0.3">
      <c r="F101" s="80"/>
      <c r="G101" s="313"/>
      <c r="H101" s="307"/>
      <c r="I101" s="307"/>
      <c r="J101" s="311"/>
      <c r="K101" s="310"/>
      <c r="L101" s="149"/>
      <c r="M101" s="27"/>
      <c r="N101" s="205">
        <f>N83-N89-N67</f>
        <v>0</v>
      </c>
      <c r="O101" s="205">
        <f t="shared" ref="O101:Q101" si="98">O83-O89-O67</f>
        <v>0</v>
      </c>
      <c r="P101" s="205">
        <f t="shared" si="98"/>
        <v>0</v>
      </c>
      <c r="Q101" s="205">
        <f t="shared" si="98"/>
        <v>0</v>
      </c>
      <c r="R101" s="206"/>
      <c r="S101" s="28"/>
      <c r="T101" s="71"/>
    </row>
    <row r="102" spans="1:20" hidden="1" x14ac:dyDescent="0.3">
      <c r="C102" s="91"/>
      <c r="F102" s="80"/>
      <c r="G102" s="313"/>
      <c r="H102" s="307"/>
      <c r="I102" s="307"/>
      <c r="J102" s="311"/>
      <c r="K102" s="310"/>
      <c r="L102" s="149"/>
      <c r="N102" s="108"/>
      <c r="O102" s="108"/>
      <c r="P102" s="108"/>
      <c r="Q102" s="108"/>
      <c r="R102" s="107"/>
      <c r="S102" s="28"/>
      <c r="T102" s="71"/>
    </row>
    <row r="103" spans="1:20" hidden="1" x14ac:dyDescent="0.3">
      <c r="G103" s="313"/>
      <c r="H103" s="307"/>
      <c r="I103" s="307"/>
      <c r="J103" s="308"/>
      <c r="K103" s="308"/>
    </row>
    <row r="104" spans="1:20" hidden="1" x14ac:dyDescent="0.3">
      <c r="G104" s="313"/>
      <c r="H104" s="307"/>
      <c r="I104" s="307"/>
      <c r="J104" s="308"/>
      <c r="K104" s="308"/>
    </row>
    <row r="105" spans="1:20" hidden="1" x14ac:dyDescent="0.3">
      <c r="G105" s="313"/>
      <c r="H105" s="307"/>
      <c r="I105" s="307"/>
      <c r="J105" s="308"/>
      <c r="K105" s="308"/>
    </row>
    <row r="106" spans="1:20" hidden="1" x14ac:dyDescent="0.3">
      <c r="G106" s="313"/>
      <c r="H106" s="307"/>
      <c r="I106" s="307"/>
      <c r="J106" s="308"/>
      <c r="K106" s="308"/>
    </row>
    <row r="107" spans="1:20" hidden="1" x14ac:dyDescent="0.3">
      <c r="G107" s="313"/>
      <c r="H107" s="307"/>
      <c r="I107" s="307"/>
      <c r="J107" s="308"/>
      <c r="K107" s="308"/>
    </row>
    <row r="108" spans="1:20" hidden="1" x14ac:dyDescent="0.3">
      <c r="G108" s="313"/>
      <c r="H108" s="307"/>
      <c r="I108" s="307"/>
      <c r="J108" s="308"/>
      <c r="K108" s="308"/>
    </row>
    <row r="109" spans="1:20" hidden="1" x14ac:dyDescent="0.3">
      <c r="G109" s="313"/>
      <c r="H109" s="307"/>
      <c r="I109" s="307"/>
      <c r="J109" s="308"/>
      <c r="K109" s="308"/>
    </row>
    <row r="110" spans="1:20" hidden="1" x14ac:dyDescent="0.3">
      <c r="G110" s="313"/>
      <c r="H110" s="307"/>
      <c r="I110" s="307"/>
      <c r="J110" s="308"/>
      <c r="K110" s="308"/>
    </row>
    <row r="111" spans="1:20" hidden="1" x14ac:dyDescent="0.3">
      <c r="G111" s="313"/>
      <c r="H111" s="307"/>
      <c r="I111" s="307"/>
      <c r="J111" s="308"/>
      <c r="K111" s="308"/>
    </row>
    <row r="112" spans="1:20" hidden="1" x14ac:dyDescent="0.3">
      <c r="G112" s="313"/>
      <c r="H112" s="307"/>
      <c r="I112" s="307"/>
      <c r="J112" s="308"/>
      <c r="K112" s="308"/>
    </row>
    <row r="113" spans="7:11" hidden="1" x14ac:dyDescent="0.3">
      <c r="G113" s="313"/>
      <c r="H113" s="307"/>
      <c r="I113" s="307"/>
      <c r="J113" s="308"/>
      <c r="K113" s="308"/>
    </row>
    <row r="114" spans="7:11" hidden="1" x14ac:dyDescent="0.3">
      <c r="G114" s="313"/>
      <c r="H114" s="307"/>
      <c r="I114" s="307"/>
      <c r="J114" s="308"/>
      <c r="K114" s="308"/>
    </row>
    <row r="115" spans="7:11" hidden="1" x14ac:dyDescent="0.3">
      <c r="G115" s="313"/>
      <c r="H115" s="307"/>
      <c r="I115" s="307"/>
      <c r="J115" s="308"/>
      <c r="K115" s="308"/>
    </row>
    <row r="116" spans="7:11" hidden="1" x14ac:dyDescent="0.3">
      <c r="G116" s="313"/>
      <c r="H116" s="307"/>
      <c r="I116" s="307"/>
      <c r="J116" s="308"/>
      <c r="K116" s="308"/>
    </row>
    <row r="117" spans="7:11" hidden="1" x14ac:dyDescent="0.3">
      <c r="G117" s="313"/>
      <c r="H117" s="307"/>
      <c r="I117" s="307"/>
      <c r="J117" s="308"/>
      <c r="K117" s="308"/>
    </row>
    <row r="118" spans="7:11" hidden="1" x14ac:dyDescent="0.3">
      <c r="G118" s="313"/>
      <c r="H118" s="307"/>
      <c r="I118" s="307"/>
      <c r="J118" s="308"/>
      <c r="K118" s="308"/>
    </row>
    <row r="119" spans="7:11" hidden="1" x14ac:dyDescent="0.3">
      <c r="G119" s="313"/>
      <c r="H119" s="307"/>
      <c r="I119" s="307"/>
      <c r="J119" s="308"/>
      <c r="K119" s="308"/>
    </row>
    <row r="120" spans="7:11" hidden="1" x14ac:dyDescent="0.3">
      <c r="G120" s="313"/>
      <c r="H120" s="307"/>
      <c r="I120" s="307"/>
      <c r="J120" s="308"/>
      <c r="K120" s="308"/>
    </row>
    <row r="121" spans="7:11" hidden="1" x14ac:dyDescent="0.3">
      <c r="G121" s="313"/>
      <c r="H121" s="307"/>
      <c r="I121" s="307"/>
      <c r="J121" s="308"/>
      <c r="K121" s="308"/>
    </row>
    <row r="122" spans="7:11" hidden="1" x14ac:dyDescent="0.3">
      <c r="G122" s="313"/>
      <c r="H122" s="307"/>
      <c r="I122" s="307"/>
      <c r="J122" s="308"/>
      <c r="K122" s="308"/>
    </row>
    <row r="123" spans="7:11" hidden="1" x14ac:dyDescent="0.3">
      <c r="G123" s="313"/>
      <c r="H123" s="307"/>
      <c r="I123" s="307"/>
      <c r="J123" s="308"/>
      <c r="K123" s="308"/>
    </row>
    <row r="124" spans="7:11" hidden="1" x14ac:dyDescent="0.3">
      <c r="G124" s="313"/>
      <c r="H124" s="307"/>
      <c r="I124" s="307"/>
      <c r="J124" s="308"/>
      <c r="K124" s="308"/>
    </row>
    <row r="125" spans="7:11" hidden="1" x14ac:dyDescent="0.3">
      <c r="G125" s="313"/>
      <c r="H125" s="307"/>
      <c r="I125" s="307"/>
      <c r="J125" s="308"/>
      <c r="K125" s="308"/>
    </row>
    <row r="126" spans="7:11" hidden="1" x14ac:dyDescent="0.3">
      <c r="G126" s="313"/>
      <c r="H126" s="307"/>
      <c r="I126" s="307"/>
      <c r="J126" s="308"/>
      <c r="K126" s="308"/>
    </row>
    <row r="127" spans="7:11" hidden="1" x14ac:dyDescent="0.3">
      <c r="G127" s="313"/>
      <c r="H127" s="307"/>
      <c r="I127" s="307"/>
      <c r="J127" s="308"/>
      <c r="K127" s="308"/>
    </row>
    <row r="128" spans="7:11" hidden="1" x14ac:dyDescent="0.3">
      <c r="G128" s="313"/>
      <c r="H128" s="307"/>
      <c r="I128" s="307"/>
      <c r="J128" s="308"/>
      <c r="K128" s="308"/>
    </row>
    <row r="129" spans="7:11" hidden="1" x14ac:dyDescent="0.3">
      <c r="G129" s="313"/>
      <c r="H129" s="307"/>
      <c r="I129" s="307"/>
      <c r="J129" s="308"/>
      <c r="K129" s="308"/>
    </row>
    <row r="130" spans="7:11" hidden="1" x14ac:dyDescent="0.3">
      <c r="G130" s="313"/>
      <c r="H130" s="307"/>
      <c r="I130" s="307"/>
      <c r="J130" s="308"/>
      <c r="K130" s="308"/>
    </row>
    <row r="131" spans="7:11" hidden="1" x14ac:dyDescent="0.3">
      <c r="G131" s="313"/>
      <c r="H131" s="307"/>
      <c r="I131" s="307"/>
      <c r="J131" s="308"/>
      <c r="K131" s="308"/>
    </row>
    <row r="132" spans="7:11" hidden="1" x14ac:dyDescent="0.3">
      <c r="G132" s="313"/>
      <c r="H132" s="307"/>
      <c r="I132" s="307"/>
      <c r="J132" s="308"/>
      <c r="K132" s="308"/>
    </row>
    <row r="133" spans="7:11" hidden="1" x14ac:dyDescent="0.3">
      <c r="G133" s="313"/>
      <c r="H133" s="307"/>
      <c r="I133" s="307"/>
      <c r="J133" s="308"/>
      <c r="K133" s="308"/>
    </row>
    <row r="134" spans="7:11" hidden="1" x14ac:dyDescent="0.3">
      <c r="G134" s="313"/>
      <c r="H134" s="307"/>
      <c r="I134" s="307"/>
      <c r="J134" s="308"/>
      <c r="K134" s="308"/>
    </row>
    <row r="135" spans="7:11" hidden="1" x14ac:dyDescent="0.3">
      <c r="G135" s="313"/>
      <c r="H135" s="307"/>
      <c r="I135" s="307"/>
      <c r="J135" s="308"/>
      <c r="K135" s="308"/>
    </row>
    <row r="136" spans="7:11" hidden="1" x14ac:dyDescent="0.3">
      <c r="G136" s="313"/>
      <c r="H136" s="307"/>
      <c r="I136" s="307"/>
      <c r="J136" s="308"/>
      <c r="K136" s="308"/>
    </row>
    <row r="137" spans="7:11" hidden="1" x14ac:dyDescent="0.3">
      <c r="G137" s="313"/>
      <c r="H137" s="307"/>
      <c r="I137" s="307"/>
      <c r="J137" s="308"/>
      <c r="K137" s="308"/>
    </row>
    <row r="138" spans="7:11" hidden="1" x14ac:dyDescent="0.3">
      <c r="G138" s="313"/>
      <c r="H138" s="307"/>
      <c r="I138" s="307"/>
      <c r="J138" s="308"/>
      <c r="K138" s="308"/>
    </row>
    <row r="139" spans="7:11" hidden="1" x14ac:dyDescent="0.3">
      <c r="G139" s="313"/>
      <c r="H139" s="307"/>
      <c r="I139" s="307"/>
      <c r="J139" s="308"/>
      <c r="K139" s="308"/>
    </row>
    <row r="140" spans="7:11" hidden="1" x14ac:dyDescent="0.3">
      <c r="G140" s="313"/>
      <c r="H140" s="307"/>
      <c r="I140" s="307"/>
      <c r="J140" s="308"/>
      <c r="K140" s="308"/>
    </row>
    <row r="141" spans="7:11" hidden="1" x14ac:dyDescent="0.3">
      <c r="G141" s="313"/>
      <c r="H141" s="307"/>
      <c r="I141" s="307"/>
      <c r="J141" s="308"/>
      <c r="K141" s="308"/>
    </row>
    <row r="142" spans="7:11" hidden="1" x14ac:dyDescent="0.3">
      <c r="G142" s="313"/>
      <c r="H142" s="307"/>
      <c r="I142" s="307"/>
      <c r="J142" s="308"/>
      <c r="K142" s="308"/>
    </row>
    <row r="143" spans="7:11" hidden="1" x14ac:dyDescent="0.3">
      <c r="G143" s="313"/>
      <c r="H143" s="307"/>
      <c r="I143" s="307"/>
      <c r="J143" s="308"/>
      <c r="K143" s="308"/>
    </row>
    <row r="144" spans="7:11" hidden="1" x14ac:dyDescent="0.3">
      <c r="G144" s="313"/>
      <c r="H144" s="307"/>
      <c r="I144" s="307"/>
      <c r="J144" s="308"/>
      <c r="K144" s="308"/>
    </row>
    <row r="145" spans="7:11" hidden="1" x14ac:dyDescent="0.3">
      <c r="G145" s="313"/>
      <c r="H145" s="307"/>
      <c r="I145" s="307"/>
      <c r="J145" s="308"/>
      <c r="K145" s="308"/>
    </row>
    <row r="146" spans="7:11" hidden="1" x14ac:dyDescent="0.3">
      <c r="G146" s="313"/>
      <c r="H146" s="307"/>
      <c r="I146" s="307"/>
      <c r="J146" s="308"/>
      <c r="K146" s="308"/>
    </row>
    <row r="147" spans="7:11" hidden="1" x14ac:dyDescent="0.3">
      <c r="G147" s="313"/>
      <c r="H147" s="307"/>
      <c r="I147" s="307"/>
      <c r="J147" s="308"/>
      <c r="K147" s="308"/>
    </row>
    <row r="148" spans="7:11" hidden="1" x14ac:dyDescent="0.3">
      <c r="G148" s="313"/>
      <c r="H148" s="307"/>
      <c r="I148" s="307"/>
      <c r="J148" s="308"/>
      <c r="K148" s="308"/>
    </row>
    <row r="149" spans="7:11" hidden="1" x14ac:dyDescent="0.3">
      <c r="G149" s="313"/>
      <c r="H149" s="307"/>
      <c r="I149" s="307"/>
      <c r="J149" s="308"/>
      <c r="K149" s="308"/>
    </row>
    <row r="150" spans="7:11" hidden="1" x14ac:dyDescent="0.3">
      <c r="G150" s="313"/>
      <c r="H150" s="307"/>
      <c r="I150" s="307"/>
      <c r="J150" s="308"/>
      <c r="K150" s="308"/>
    </row>
    <row r="151" spans="7:11" hidden="1" x14ac:dyDescent="0.3">
      <c r="G151" s="313"/>
      <c r="H151" s="307"/>
      <c r="I151" s="307"/>
      <c r="J151" s="308"/>
      <c r="K151" s="308"/>
    </row>
    <row r="152" spans="7:11" hidden="1" x14ac:dyDescent="0.3">
      <c r="G152" s="313"/>
      <c r="H152" s="307"/>
      <c r="I152" s="307"/>
      <c r="J152" s="308"/>
      <c r="K152" s="308"/>
    </row>
    <row r="153" spans="7:11" hidden="1" x14ac:dyDescent="0.3">
      <c r="G153" s="313"/>
      <c r="H153" s="307"/>
      <c r="I153" s="307"/>
      <c r="J153" s="308"/>
      <c r="K153" s="308"/>
    </row>
    <row r="154" spans="7:11" hidden="1" x14ac:dyDescent="0.3">
      <c r="G154" s="313"/>
      <c r="H154" s="307"/>
      <c r="I154" s="307"/>
      <c r="J154" s="308"/>
      <c r="K154" s="308"/>
    </row>
    <row r="155" spans="7:11" hidden="1" x14ac:dyDescent="0.3">
      <c r="G155" s="313"/>
      <c r="H155" s="307"/>
      <c r="I155" s="307"/>
      <c r="J155" s="308"/>
      <c r="K155" s="308"/>
    </row>
    <row r="156" spans="7:11" hidden="1" x14ac:dyDescent="0.3">
      <c r="G156" s="313"/>
      <c r="H156" s="307"/>
      <c r="I156" s="307"/>
      <c r="J156" s="308"/>
      <c r="K156" s="308"/>
    </row>
    <row r="157" spans="7:11" hidden="1" x14ac:dyDescent="0.3">
      <c r="G157" s="313"/>
      <c r="H157" s="307"/>
      <c r="I157" s="307"/>
      <c r="J157" s="308"/>
      <c r="K157" s="308"/>
    </row>
    <row r="158" spans="7:11" hidden="1" x14ac:dyDescent="0.3">
      <c r="G158" s="313"/>
      <c r="H158" s="307"/>
      <c r="I158" s="307"/>
      <c r="J158" s="308"/>
      <c r="K158" s="308"/>
    </row>
    <row r="159" spans="7:11" hidden="1" x14ac:dyDescent="0.3">
      <c r="G159" s="313"/>
      <c r="H159" s="307"/>
      <c r="I159" s="307"/>
      <c r="J159" s="308"/>
      <c r="K159" s="308"/>
    </row>
    <row r="160" spans="7:11" hidden="1" x14ac:dyDescent="0.3">
      <c r="G160" s="313"/>
      <c r="H160" s="307"/>
      <c r="I160" s="307"/>
      <c r="J160" s="308"/>
      <c r="K160" s="308"/>
    </row>
    <row r="161" spans="7:11" hidden="1" x14ac:dyDescent="0.3">
      <c r="G161" s="313"/>
      <c r="H161" s="307"/>
      <c r="I161" s="307"/>
      <c r="J161" s="308"/>
      <c r="K161" s="308"/>
    </row>
    <row r="162" spans="7:11" hidden="1" x14ac:dyDescent="0.3">
      <c r="G162" s="313"/>
      <c r="H162" s="307"/>
      <c r="I162" s="307"/>
      <c r="J162" s="308"/>
      <c r="K162" s="308"/>
    </row>
    <row r="163" spans="7:11" hidden="1" x14ac:dyDescent="0.3">
      <c r="G163" s="313"/>
      <c r="H163" s="307"/>
      <c r="I163" s="307"/>
      <c r="J163" s="308"/>
      <c r="K163" s="308"/>
    </row>
    <row r="164" spans="7:11" hidden="1" x14ac:dyDescent="0.3">
      <c r="G164" s="313"/>
      <c r="H164" s="307"/>
      <c r="I164" s="307"/>
      <c r="J164" s="308"/>
      <c r="K164" s="308"/>
    </row>
    <row r="165" spans="7:11" hidden="1" x14ac:dyDescent="0.3">
      <c r="G165" s="313"/>
      <c r="H165" s="307"/>
      <c r="I165" s="307"/>
      <c r="J165" s="308"/>
      <c r="K165" s="308"/>
    </row>
    <row r="166" spans="7:11" hidden="1" x14ac:dyDescent="0.3">
      <c r="G166" s="313"/>
      <c r="H166" s="307"/>
      <c r="I166" s="307"/>
      <c r="J166" s="308"/>
      <c r="K166" s="308"/>
    </row>
    <row r="167" spans="7:11" hidden="1" x14ac:dyDescent="0.3">
      <c r="G167" s="313"/>
      <c r="H167" s="307"/>
      <c r="I167" s="307"/>
      <c r="J167" s="308"/>
      <c r="K167" s="308"/>
    </row>
    <row r="168" spans="7:11" hidden="1" x14ac:dyDescent="0.3">
      <c r="G168" s="313"/>
      <c r="H168" s="307"/>
      <c r="I168" s="307"/>
      <c r="J168" s="308"/>
      <c r="K168" s="308"/>
    </row>
    <row r="169" spans="7:11" hidden="1" x14ac:dyDescent="0.3">
      <c r="G169" s="313"/>
      <c r="H169" s="307"/>
      <c r="I169" s="307"/>
      <c r="J169" s="308"/>
      <c r="K169" s="308"/>
    </row>
    <row r="170" spans="7:11" hidden="1" x14ac:dyDescent="0.3">
      <c r="G170" s="313"/>
      <c r="H170" s="307"/>
      <c r="I170" s="307"/>
      <c r="J170" s="308"/>
      <c r="K170" s="308"/>
    </row>
    <row r="171" spans="7:11" hidden="1" x14ac:dyDescent="0.3">
      <c r="G171" s="313"/>
      <c r="H171" s="307"/>
      <c r="I171" s="307"/>
      <c r="J171" s="308"/>
      <c r="K171" s="308"/>
    </row>
    <row r="172" spans="7:11" hidden="1" x14ac:dyDescent="0.3">
      <c r="G172" s="313"/>
      <c r="H172" s="307"/>
      <c r="I172" s="307"/>
      <c r="J172" s="308"/>
      <c r="K172" s="308"/>
    </row>
    <row r="173" spans="7:11" hidden="1" x14ac:dyDescent="0.3">
      <c r="G173" s="313"/>
      <c r="H173" s="307"/>
      <c r="I173" s="307"/>
      <c r="J173" s="308"/>
      <c r="K173" s="308"/>
    </row>
    <row r="174" spans="7:11" hidden="1" x14ac:dyDescent="0.3">
      <c r="G174" s="313"/>
      <c r="H174" s="307"/>
      <c r="I174" s="307"/>
      <c r="J174" s="308"/>
      <c r="K174" s="308"/>
    </row>
    <row r="175" spans="7:11" hidden="1" x14ac:dyDescent="0.3">
      <c r="G175" s="313"/>
      <c r="H175" s="307"/>
      <c r="I175" s="307"/>
      <c r="J175" s="308"/>
      <c r="K175" s="308"/>
    </row>
    <row r="176" spans="7:11" hidden="1" x14ac:dyDescent="0.3">
      <c r="G176" s="313"/>
      <c r="H176" s="307"/>
      <c r="I176" s="307"/>
      <c r="J176" s="308"/>
      <c r="K176" s="308"/>
    </row>
    <row r="177" spans="7:11" hidden="1" x14ac:dyDescent="0.3">
      <c r="G177" s="313"/>
      <c r="H177" s="307"/>
      <c r="I177" s="307"/>
      <c r="J177" s="308"/>
      <c r="K177" s="308"/>
    </row>
    <row r="178" spans="7:11" hidden="1" x14ac:dyDescent="0.3">
      <c r="G178" s="313"/>
      <c r="H178" s="307"/>
      <c r="I178" s="307"/>
      <c r="J178" s="308"/>
      <c r="K178" s="308"/>
    </row>
    <row r="179" spans="7:11" hidden="1" x14ac:dyDescent="0.3">
      <c r="G179" s="313"/>
      <c r="H179" s="307"/>
      <c r="I179" s="307"/>
      <c r="J179" s="308"/>
      <c r="K179" s="308"/>
    </row>
    <row r="180" spans="7:11" hidden="1" x14ac:dyDescent="0.3">
      <c r="G180" s="313"/>
      <c r="H180" s="307"/>
      <c r="I180" s="307"/>
      <c r="J180" s="308"/>
      <c r="K180" s="308"/>
    </row>
    <row r="181" spans="7:11" hidden="1" x14ac:dyDescent="0.3">
      <c r="G181" s="313"/>
      <c r="H181" s="307"/>
      <c r="I181" s="307"/>
      <c r="J181" s="308"/>
      <c r="K181" s="308"/>
    </row>
    <row r="182" spans="7:11" hidden="1" x14ac:dyDescent="0.3">
      <c r="G182" s="313"/>
      <c r="H182" s="307"/>
      <c r="I182" s="307"/>
      <c r="J182" s="308"/>
      <c r="K182" s="308"/>
    </row>
    <row r="183" spans="7:11" hidden="1" x14ac:dyDescent="0.3">
      <c r="G183" s="313"/>
      <c r="H183" s="307"/>
      <c r="I183" s="307"/>
      <c r="J183" s="308"/>
      <c r="K183" s="308"/>
    </row>
    <row r="184" spans="7:11" hidden="1" x14ac:dyDescent="0.3">
      <c r="G184" s="313"/>
      <c r="H184" s="307"/>
      <c r="I184" s="307"/>
      <c r="J184" s="308"/>
      <c r="K184" s="308"/>
    </row>
    <row r="185" spans="7:11" hidden="1" x14ac:dyDescent="0.3">
      <c r="G185" s="313"/>
      <c r="H185" s="307"/>
      <c r="I185" s="307"/>
      <c r="J185" s="308"/>
      <c r="K185" s="308"/>
    </row>
    <row r="186" spans="7:11" hidden="1" x14ac:dyDescent="0.3">
      <c r="G186" s="313"/>
      <c r="H186" s="307"/>
      <c r="I186" s="307"/>
      <c r="J186" s="308"/>
      <c r="K186" s="308"/>
    </row>
    <row r="187" spans="7:11" hidden="1" x14ac:dyDescent="0.3">
      <c r="G187" s="313"/>
      <c r="H187" s="307"/>
      <c r="I187" s="307"/>
      <c r="J187" s="308"/>
      <c r="K187" s="308"/>
    </row>
    <row r="188" spans="7:11" hidden="1" x14ac:dyDescent="0.3">
      <c r="G188" s="313"/>
      <c r="H188" s="307"/>
      <c r="I188" s="307"/>
      <c r="J188" s="308"/>
      <c r="K188" s="308"/>
    </row>
    <row r="189" spans="7:11" hidden="1" x14ac:dyDescent="0.3">
      <c r="G189" s="313"/>
      <c r="H189" s="307"/>
      <c r="I189" s="307"/>
      <c r="J189" s="308"/>
      <c r="K189" s="308"/>
    </row>
    <row r="190" spans="7:11" hidden="1" x14ac:dyDescent="0.3">
      <c r="G190" s="313"/>
      <c r="H190" s="307"/>
      <c r="I190" s="307"/>
      <c r="J190" s="308"/>
      <c r="K190" s="308"/>
    </row>
    <row r="191" spans="7:11" hidden="1" x14ac:dyDescent="0.3">
      <c r="G191" s="313"/>
      <c r="H191" s="307"/>
      <c r="I191" s="307"/>
      <c r="J191" s="308"/>
      <c r="K191" s="308"/>
    </row>
    <row r="192" spans="7:11" hidden="1" x14ac:dyDescent="0.3">
      <c r="G192" s="313"/>
      <c r="H192" s="307"/>
      <c r="I192" s="307"/>
      <c r="J192" s="308"/>
      <c r="K192" s="308"/>
    </row>
    <row r="193" spans="7:11" hidden="1" x14ac:dyDescent="0.3">
      <c r="G193" s="313"/>
      <c r="H193" s="307"/>
      <c r="I193" s="307"/>
      <c r="J193" s="308"/>
      <c r="K193" s="308"/>
    </row>
    <row r="194" spans="7:11" hidden="1" x14ac:dyDescent="0.3">
      <c r="G194" s="313"/>
      <c r="H194" s="307"/>
      <c r="I194" s="307"/>
      <c r="J194" s="308"/>
      <c r="K194" s="308"/>
    </row>
    <row r="195" spans="7:11" hidden="1" x14ac:dyDescent="0.3">
      <c r="G195" s="313"/>
      <c r="H195" s="307"/>
      <c r="I195" s="307"/>
      <c r="J195" s="308"/>
      <c r="K195" s="308"/>
    </row>
    <row r="196" spans="7:11" hidden="1" x14ac:dyDescent="0.3">
      <c r="G196" s="313"/>
      <c r="H196" s="307"/>
      <c r="I196" s="307"/>
      <c r="J196" s="308"/>
      <c r="K196" s="308"/>
    </row>
    <row r="197" spans="7:11" hidden="1" x14ac:dyDescent="0.3">
      <c r="G197" s="313"/>
      <c r="H197" s="307"/>
      <c r="I197" s="307"/>
      <c r="J197" s="308"/>
      <c r="K197" s="308"/>
    </row>
    <row r="198" spans="7:11" hidden="1" x14ac:dyDescent="0.3">
      <c r="G198" s="313"/>
      <c r="H198" s="307"/>
      <c r="I198" s="307"/>
      <c r="J198" s="308"/>
      <c r="K198" s="308"/>
    </row>
    <row r="199" spans="7:11" hidden="1" x14ac:dyDescent="0.3">
      <c r="G199" s="313"/>
      <c r="H199" s="307"/>
      <c r="I199" s="307"/>
      <c r="J199" s="308"/>
      <c r="K199" s="308"/>
    </row>
    <row r="200" spans="7:11" hidden="1" x14ac:dyDescent="0.3">
      <c r="G200" s="313"/>
      <c r="H200" s="307"/>
      <c r="I200" s="307"/>
      <c r="J200" s="308"/>
      <c r="K200" s="308"/>
    </row>
    <row r="201" spans="7:11" hidden="1" x14ac:dyDescent="0.3">
      <c r="G201" s="313"/>
      <c r="H201" s="307"/>
      <c r="I201" s="307"/>
      <c r="J201" s="308"/>
      <c r="K201" s="308"/>
    </row>
    <row r="202" spans="7:11" hidden="1" x14ac:dyDescent="0.3">
      <c r="G202" s="313"/>
      <c r="H202" s="307"/>
      <c r="I202" s="307"/>
      <c r="J202" s="308"/>
      <c r="K202" s="308"/>
    </row>
    <row r="203" spans="7:11" hidden="1" x14ac:dyDescent="0.3">
      <c r="G203" s="313"/>
      <c r="H203" s="307"/>
      <c r="I203" s="307"/>
      <c r="J203" s="308"/>
      <c r="K203" s="308"/>
    </row>
    <row r="204" spans="7:11" hidden="1" x14ac:dyDescent="0.3">
      <c r="G204" s="313"/>
      <c r="H204" s="307"/>
      <c r="I204" s="307"/>
      <c r="J204" s="308"/>
      <c r="K204" s="308"/>
    </row>
    <row r="205" spans="7:11" hidden="1" x14ac:dyDescent="0.3">
      <c r="G205" s="313"/>
      <c r="H205" s="307"/>
      <c r="I205" s="307"/>
      <c r="J205" s="308"/>
      <c r="K205" s="308"/>
    </row>
    <row r="206" spans="7:11" hidden="1" x14ac:dyDescent="0.3">
      <c r="G206" s="313"/>
      <c r="H206" s="307"/>
      <c r="I206" s="307"/>
      <c r="J206" s="308"/>
      <c r="K206" s="308"/>
    </row>
    <row r="207" spans="7:11" hidden="1" x14ac:dyDescent="0.3">
      <c r="G207" s="313"/>
      <c r="H207" s="307"/>
      <c r="I207" s="307"/>
      <c r="J207" s="308"/>
      <c r="K207" s="308"/>
    </row>
    <row r="208" spans="7:11" hidden="1" x14ac:dyDescent="0.3">
      <c r="G208" s="313"/>
      <c r="H208" s="307"/>
      <c r="I208" s="307"/>
      <c r="J208" s="308"/>
      <c r="K208" s="308"/>
    </row>
    <row r="209" spans="7:11" hidden="1" x14ac:dyDescent="0.3">
      <c r="G209" s="313"/>
      <c r="H209" s="307"/>
      <c r="I209" s="307"/>
      <c r="J209" s="308"/>
      <c r="K209" s="308"/>
    </row>
    <row r="210" spans="7:11" hidden="1" x14ac:dyDescent="0.3">
      <c r="G210" s="313"/>
      <c r="H210" s="307"/>
      <c r="I210" s="307"/>
      <c r="J210" s="308"/>
      <c r="K210" s="308"/>
    </row>
    <row r="211" spans="7:11" hidden="1" x14ac:dyDescent="0.3">
      <c r="G211" s="313"/>
      <c r="H211" s="307"/>
      <c r="I211" s="307"/>
      <c r="J211" s="308"/>
      <c r="K211" s="308"/>
    </row>
    <row r="212" spans="7:11" hidden="1" x14ac:dyDescent="0.3">
      <c r="G212" s="313"/>
      <c r="H212" s="307"/>
      <c r="I212" s="307"/>
      <c r="J212" s="308"/>
      <c r="K212" s="308"/>
    </row>
    <row r="213" spans="7:11" hidden="1" x14ac:dyDescent="0.3">
      <c r="G213" s="313"/>
      <c r="H213" s="307"/>
      <c r="I213" s="307"/>
      <c r="J213" s="308"/>
      <c r="K213" s="308"/>
    </row>
    <row r="214" spans="7:11" hidden="1" x14ac:dyDescent="0.3">
      <c r="G214" s="313"/>
      <c r="H214" s="307"/>
      <c r="I214" s="307"/>
      <c r="J214" s="308"/>
      <c r="K214" s="308"/>
    </row>
    <row r="215" spans="7:11" hidden="1" x14ac:dyDescent="0.3">
      <c r="G215" s="313"/>
      <c r="H215" s="307"/>
      <c r="I215" s="307"/>
      <c r="J215" s="308"/>
      <c r="K215" s="308"/>
    </row>
    <row r="216" spans="7:11" hidden="1" x14ac:dyDescent="0.3">
      <c r="G216" s="313"/>
      <c r="H216" s="307"/>
      <c r="I216" s="307"/>
      <c r="J216" s="308"/>
      <c r="K216" s="308"/>
    </row>
    <row r="217" spans="7:11" hidden="1" x14ac:dyDescent="0.3">
      <c r="G217" s="313"/>
      <c r="H217" s="307"/>
      <c r="I217" s="307"/>
      <c r="J217" s="308"/>
      <c r="K217" s="308"/>
    </row>
    <row r="218" spans="7:11" hidden="1" x14ac:dyDescent="0.3">
      <c r="G218" s="313"/>
      <c r="H218" s="307"/>
      <c r="I218" s="307"/>
      <c r="J218" s="308"/>
      <c r="K218" s="308"/>
    </row>
    <row r="219" spans="7:11" hidden="1" x14ac:dyDescent="0.3">
      <c r="G219" s="313"/>
      <c r="H219" s="307"/>
      <c r="I219" s="307"/>
      <c r="J219" s="308"/>
      <c r="K219" s="308"/>
    </row>
    <row r="220" spans="7:11" hidden="1" x14ac:dyDescent="0.3">
      <c r="G220" s="313"/>
      <c r="H220" s="307"/>
      <c r="I220" s="307"/>
      <c r="J220" s="308"/>
      <c r="K220" s="308"/>
    </row>
    <row r="221" spans="7:11" hidden="1" x14ac:dyDescent="0.3">
      <c r="G221" s="313"/>
      <c r="H221" s="307"/>
      <c r="I221" s="307"/>
      <c r="J221" s="308"/>
      <c r="K221" s="308"/>
    </row>
    <row r="222" spans="7:11" hidden="1" x14ac:dyDescent="0.3">
      <c r="G222" s="313"/>
      <c r="H222" s="307"/>
      <c r="I222" s="307"/>
      <c r="J222" s="308"/>
      <c r="K222" s="308"/>
    </row>
    <row r="223" spans="7:11" hidden="1" x14ac:dyDescent="0.3">
      <c r="G223" s="313"/>
      <c r="H223" s="307"/>
      <c r="I223" s="307"/>
      <c r="J223" s="308"/>
      <c r="K223" s="308"/>
    </row>
    <row r="224" spans="7:11" hidden="1" x14ac:dyDescent="0.3">
      <c r="G224" s="313"/>
      <c r="H224" s="307"/>
      <c r="I224" s="307"/>
      <c r="J224" s="308"/>
      <c r="K224" s="308"/>
    </row>
    <row r="225" spans="7:11" hidden="1" x14ac:dyDescent="0.3">
      <c r="G225" s="313"/>
      <c r="H225" s="307"/>
      <c r="I225" s="307"/>
      <c r="J225" s="308"/>
      <c r="K225" s="308"/>
    </row>
    <row r="226" spans="7:11" hidden="1" x14ac:dyDescent="0.3">
      <c r="G226" s="313"/>
      <c r="H226" s="307"/>
      <c r="I226" s="307"/>
      <c r="J226" s="308"/>
      <c r="K226" s="308"/>
    </row>
    <row r="227" spans="7:11" hidden="1" x14ac:dyDescent="0.3">
      <c r="G227" s="313"/>
      <c r="H227" s="307"/>
      <c r="I227" s="307"/>
      <c r="J227" s="308"/>
      <c r="K227" s="308"/>
    </row>
    <row r="228" spans="7:11" hidden="1" x14ac:dyDescent="0.3">
      <c r="G228" s="313"/>
      <c r="H228" s="307"/>
      <c r="I228" s="307"/>
      <c r="J228" s="308"/>
      <c r="K228" s="308"/>
    </row>
    <row r="229" spans="7:11" hidden="1" x14ac:dyDescent="0.3">
      <c r="G229" s="313"/>
      <c r="H229" s="307"/>
      <c r="I229" s="307"/>
      <c r="J229" s="308"/>
      <c r="K229" s="308"/>
    </row>
    <row r="230" spans="7:11" hidden="1" x14ac:dyDescent="0.3">
      <c r="G230" s="313"/>
      <c r="H230" s="307"/>
      <c r="I230" s="307"/>
      <c r="J230" s="308"/>
      <c r="K230" s="308"/>
    </row>
    <row r="231" spans="7:11" hidden="1" x14ac:dyDescent="0.3">
      <c r="G231" s="313"/>
      <c r="H231" s="307"/>
      <c r="I231" s="307"/>
      <c r="J231" s="308"/>
      <c r="K231" s="308"/>
    </row>
    <row r="232" spans="7:11" hidden="1" x14ac:dyDescent="0.3">
      <c r="G232" s="313"/>
      <c r="H232" s="307"/>
      <c r="I232" s="307"/>
      <c r="J232" s="308"/>
      <c r="K232" s="308"/>
    </row>
    <row r="233" spans="7:11" hidden="1" x14ac:dyDescent="0.3">
      <c r="G233" s="313"/>
      <c r="H233" s="307"/>
      <c r="I233" s="307"/>
      <c r="J233" s="308"/>
      <c r="K233" s="308"/>
    </row>
    <row r="234" spans="7:11" hidden="1" x14ac:dyDescent="0.3">
      <c r="G234" s="313"/>
      <c r="H234" s="307"/>
      <c r="I234" s="307"/>
      <c r="J234" s="308"/>
      <c r="K234" s="308"/>
    </row>
    <row r="235" spans="7:11" hidden="1" x14ac:dyDescent="0.3">
      <c r="G235" s="313"/>
      <c r="H235" s="307"/>
      <c r="I235" s="307"/>
      <c r="J235" s="308"/>
      <c r="K235" s="308"/>
    </row>
    <row r="236" spans="7:11" hidden="1" x14ac:dyDescent="0.3">
      <c r="G236" s="313"/>
      <c r="H236" s="307"/>
      <c r="I236" s="307"/>
      <c r="J236" s="308"/>
      <c r="K236" s="308"/>
    </row>
    <row r="237" spans="7:11" hidden="1" x14ac:dyDescent="0.3">
      <c r="G237" s="313"/>
      <c r="H237" s="307"/>
      <c r="I237" s="307"/>
      <c r="J237" s="308"/>
      <c r="K237" s="308"/>
    </row>
    <row r="238" spans="7:11" hidden="1" x14ac:dyDescent="0.3">
      <c r="G238" s="313"/>
      <c r="H238" s="307"/>
      <c r="I238" s="307"/>
      <c r="J238" s="308"/>
      <c r="K238" s="308"/>
    </row>
    <row r="239" spans="7:11" hidden="1" x14ac:dyDescent="0.3">
      <c r="G239" s="313"/>
      <c r="H239" s="307"/>
      <c r="I239" s="307"/>
      <c r="J239" s="308"/>
      <c r="K239" s="308"/>
    </row>
    <row r="240" spans="7:11" hidden="1" x14ac:dyDescent="0.3">
      <c r="G240" s="313"/>
      <c r="H240" s="307"/>
      <c r="I240" s="307"/>
      <c r="J240" s="308"/>
      <c r="K240" s="308"/>
    </row>
    <row r="241" spans="7:11" hidden="1" x14ac:dyDescent="0.3">
      <c r="G241" s="313"/>
      <c r="H241" s="307"/>
      <c r="I241" s="307"/>
      <c r="J241" s="308"/>
      <c r="K241" s="308"/>
    </row>
    <row r="242" spans="7:11" hidden="1" x14ac:dyDescent="0.3">
      <c r="G242" s="313"/>
      <c r="H242" s="307"/>
      <c r="I242" s="307"/>
      <c r="J242" s="308"/>
      <c r="K242" s="308"/>
    </row>
    <row r="243" spans="7:11" hidden="1" x14ac:dyDescent="0.3">
      <c r="G243" s="313"/>
      <c r="H243" s="307"/>
      <c r="I243" s="307"/>
      <c r="J243" s="308"/>
      <c r="K243" s="308"/>
    </row>
    <row r="244" spans="7:11" hidden="1" x14ac:dyDescent="0.3">
      <c r="G244" s="313"/>
      <c r="H244" s="307"/>
      <c r="I244" s="307"/>
      <c r="J244" s="308"/>
      <c r="K244" s="308"/>
    </row>
    <row r="245" spans="7:11" hidden="1" x14ac:dyDescent="0.3">
      <c r="G245" s="313"/>
      <c r="H245" s="307"/>
      <c r="I245" s="307"/>
      <c r="J245" s="308"/>
      <c r="K245" s="308"/>
    </row>
    <row r="246" spans="7:11" hidden="1" x14ac:dyDescent="0.3">
      <c r="G246" s="313"/>
      <c r="H246" s="307"/>
      <c r="I246" s="307"/>
      <c r="J246" s="308"/>
      <c r="K246" s="308"/>
    </row>
    <row r="247" spans="7:11" hidden="1" x14ac:dyDescent="0.3">
      <c r="G247" s="313"/>
      <c r="H247" s="307"/>
      <c r="I247" s="307"/>
      <c r="J247" s="308"/>
      <c r="K247" s="308"/>
    </row>
    <row r="248" spans="7:11" hidden="1" x14ac:dyDescent="0.3">
      <c r="G248" s="313"/>
      <c r="H248" s="307"/>
      <c r="I248" s="307"/>
      <c r="J248" s="308"/>
      <c r="K248" s="308"/>
    </row>
    <row r="249" spans="7:11" hidden="1" x14ac:dyDescent="0.3">
      <c r="G249" s="313"/>
      <c r="H249" s="307"/>
      <c r="I249" s="307"/>
      <c r="J249" s="308"/>
      <c r="K249" s="308"/>
    </row>
    <row r="250" spans="7:11" hidden="1" x14ac:dyDescent="0.3">
      <c r="G250" s="313"/>
      <c r="H250" s="307"/>
      <c r="I250" s="307"/>
      <c r="J250" s="308"/>
      <c r="K250" s="308"/>
    </row>
    <row r="251" spans="7:11" hidden="1" x14ac:dyDescent="0.3">
      <c r="G251" s="313"/>
      <c r="H251" s="307"/>
      <c r="I251" s="307"/>
      <c r="J251" s="308"/>
      <c r="K251" s="308"/>
    </row>
    <row r="252" spans="7:11" hidden="1" x14ac:dyDescent="0.3">
      <c r="G252" s="313"/>
      <c r="H252" s="307"/>
      <c r="I252" s="307"/>
      <c r="J252" s="308"/>
      <c r="K252" s="308"/>
    </row>
    <row r="253" spans="7:11" hidden="1" x14ac:dyDescent="0.3">
      <c r="G253" s="313"/>
      <c r="H253" s="307"/>
      <c r="I253" s="307"/>
      <c r="J253" s="308"/>
      <c r="K253" s="308"/>
    </row>
    <row r="254" spans="7:11" hidden="1" x14ac:dyDescent="0.3">
      <c r="G254" s="313"/>
      <c r="H254" s="307"/>
      <c r="I254" s="307"/>
      <c r="J254" s="308"/>
      <c r="K254" s="308"/>
    </row>
    <row r="255" spans="7:11" hidden="1" x14ac:dyDescent="0.3">
      <c r="G255" s="313"/>
      <c r="H255" s="307"/>
      <c r="I255" s="307"/>
      <c r="J255" s="308"/>
      <c r="K255" s="308"/>
    </row>
    <row r="256" spans="7:11" hidden="1" x14ac:dyDescent="0.3">
      <c r="G256" s="313"/>
      <c r="H256" s="307"/>
      <c r="I256" s="307"/>
      <c r="J256" s="308"/>
      <c r="K256" s="308"/>
    </row>
    <row r="257" spans="7:11" hidden="1" x14ac:dyDescent="0.3">
      <c r="G257" s="313"/>
      <c r="H257" s="307"/>
      <c r="I257" s="307"/>
      <c r="J257" s="308"/>
      <c r="K257" s="308"/>
    </row>
    <row r="258" spans="7:11" hidden="1" x14ac:dyDescent="0.3">
      <c r="G258" s="313"/>
      <c r="H258" s="307"/>
      <c r="I258" s="307"/>
      <c r="J258" s="308"/>
      <c r="K258" s="308"/>
    </row>
    <row r="259" spans="7:11" hidden="1" x14ac:dyDescent="0.3">
      <c r="G259" s="313"/>
      <c r="H259" s="307"/>
      <c r="I259" s="307"/>
      <c r="J259" s="308"/>
      <c r="K259" s="308"/>
    </row>
    <row r="260" spans="7:11" hidden="1" x14ac:dyDescent="0.3">
      <c r="G260" s="313"/>
      <c r="H260" s="307"/>
      <c r="I260" s="307"/>
      <c r="J260" s="308"/>
      <c r="K260" s="308"/>
    </row>
    <row r="261" spans="7:11" hidden="1" x14ac:dyDescent="0.3">
      <c r="G261" s="313"/>
      <c r="H261" s="307"/>
      <c r="I261" s="307"/>
      <c r="J261" s="308"/>
      <c r="K261" s="308"/>
    </row>
    <row r="262" spans="7:11" hidden="1" x14ac:dyDescent="0.3">
      <c r="G262" s="313"/>
      <c r="H262" s="307"/>
      <c r="I262" s="307"/>
      <c r="J262" s="308"/>
      <c r="K262" s="308"/>
    </row>
    <row r="263" spans="7:11" hidden="1" x14ac:dyDescent="0.3">
      <c r="G263" s="313"/>
      <c r="H263" s="307"/>
      <c r="I263" s="307"/>
      <c r="J263" s="308"/>
      <c r="K263" s="308"/>
    </row>
    <row r="264" spans="7:11" hidden="1" x14ac:dyDescent="0.3">
      <c r="G264" s="313"/>
      <c r="H264" s="307"/>
      <c r="I264" s="307"/>
      <c r="J264" s="308"/>
      <c r="K264" s="308"/>
    </row>
    <row r="265" spans="7:11" hidden="1" x14ac:dyDescent="0.3">
      <c r="G265" s="313"/>
      <c r="H265" s="307"/>
      <c r="I265" s="307"/>
      <c r="J265" s="308"/>
      <c r="K265" s="308"/>
    </row>
    <row r="266" spans="7:11" hidden="1" x14ac:dyDescent="0.3">
      <c r="G266" s="313"/>
      <c r="H266" s="307"/>
      <c r="I266" s="307"/>
      <c r="J266" s="308"/>
      <c r="K266" s="308"/>
    </row>
    <row r="267" spans="7:11" hidden="1" x14ac:dyDescent="0.3">
      <c r="G267" s="313"/>
      <c r="H267" s="307"/>
      <c r="I267" s="307"/>
      <c r="J267" s="308"/>
      <c r="K267" s="308"/>
    </row>
    <row r="268" spans="7:11" hidden="1" x14ac:dyDescent="0.3">
      <c r="G268" s="313"/>
      <c r="H268" s="307"/>
      <c r="I268" s="307"/>
      <c r="J268" s="308"/>
      <c r="K268" s="308"/>
    </row>
    <row r="269" spans="7:11" hidden="1" x14ac:dyDescent="0.3">
      <c r="G269" s="313"/>
      <c r="H269" s="307"/>
      <c r="I269" s="307"/>
      <c r="J269" s="308"/>
      <c r="K269" s="308"/>
    </row>
    <row r="270" spans="7:11" hidden="1" x14ac:dyDescent="0.3">
      <c r="G270" s="313"/>
      <c r="H270" s="307"/>
      <c r="I270" s="307"/>
      <c r="J270" s="308"/>
      <c r="K270" s="308"/>
    </row>
    <row r="271" spans="7:11" hidden="1" x14ac:dyDescent="0.3">
      <c r="G271" s="313"/>
      <c r="H271" s="307"/>
      <c r="I271" s="307"/>
      <c r="J271" s="308"/>
      <c r="K271" s="308"/>
    </row>
    <row r="272" spans="7:11" hidden="1" x14ac:dyDescent="0.3">
      <c r="G272" s="313"/>
      <c r="H272" s="307"/>
      <c r="I272" s="307"/>
      <c r="J272" s="308"/>
      <c r="K272" s="308"/>
    </row>
    <row r="273" spans="7:11" hidden="1" x14ac:dyDescent="0.3">
      <c r="G273" s="313"/>
      <c r="H273" s="307"/>
      <c r="I273" s="307"/>
      <c r="J273" s="308"/>
      <c r="K273" s="308"/>
    </row>
    <row r="274" spans="7:11" hidden="1" x14ac:dyDescent="0.3">
      <c r="G274" s="313"/>
      <c r="H274" s="307"/>
      <c r="I274" s="307"/>
      <c r="J274" s="308"/>
      <c r="K274" s="308"/>
    </row>
    <row r="275" spans="7:11" hidden="1" x14ac:dyDescent="0.3">
      <c r="G275" s="313"/>
      <c r="H275" s="307"/>
      <c r="I275" s="307"/>
      <c r="J275" s="308"/>
      <c r="K275" s="308"/>
    </row>
    <row r="276" spans="7:11" hidden="1" x14ac:dyDescent="0.3">
      <c r="G276" s="313"/>
      <c r="H276" s="307"/>
      <c r="I276" s="307"/>
      <c r="J276" s="308"/>
      <c r="K276" s="308"/>
    </row>
    <row r="277" spans="7:11" hidden="1" x14ac:dyDescent="0.3">
      <c r="G277" s="313"/>
      <c r="H277" s="307"/>
      <c r="I277" s="307"/>
      <c r="J277" s="308"/>
      <c r="K277" s="308"/>
    </row>
    <row r="278" spans="7:11" hidden="1" x14ac:dyDescent="0.3">
      <c r="G278" s="313"/>
      <c r="H278" s="307"/>
      <c r="I278" s="307"/>
      <c r="J278" s="308"/>
      <c r="K278" s="308"/>
    </row>
    <row r="279" spans="7:11" hidden="1" x14ac:dyDescent="0.3">
      <c r="G279" s="313"/>
      <c r="H279" s="307"/>
      <c r="I279" s="307"/>
      <c r="J279" s="308"/>
      <c r="K279" s="308"/>
    </row>
    <row r="280" spans="7:11" hidden="1" x14ac:dyDescent="0.3">
      <c r="G280" s="313"/>
      <c r="H280" s="307"/>
      <c r="I280" s="307"/>
      <c r="J280" s="308"/>
      <c r="K280" s="308"/>
    </row>
    <row r="281" spans="7:11" hidden="1" x14ac:dyDescent="0.3">
      <c r="G281" s="313"/>
      <c r="H281" s="307"/>
      <c r="I281" s="307"/>
      <c r="J281" s="308"/>
      <c r="K281" s="308"/>
    </row>
    <row r="282" spans="7:11" hidden="1" x14ac:dyDescent="0.3">
      <c r="G282" s="313"/>
      <c r="H282" s="307"/>
      <c r="I282" s="307"/>
      <c r="J282" s="308"/>
      <c r="K282" s="308"/>
    </row>
    <row r="283" spans="7:11" hidden="1" x14ac:dyDescent="0.3">
      <c r="G283" s="313"/>
      <c r="H283" s="307"/>
      <c r="I283" s="307"/>
      <c r="J283" s="308"/>
      <c r="K283" s="308"/>
    </row>
    <row r="284" spans="7:11" hidden="1" x14ac:dyDescent="0.3">
      <c r="G284" s="313"/>
      <c r="H284" s="307"/>
      <c r="I284" s="307"/>
      <c r="J284" s="308"/>
      <c r="K284" s="308"/>
    </row>
    <row r="285" spans="7:11" hidden="1" x14ac:dyDescent="0.3">
      <c r="G285" s="313"/>
      <c r="H285" s="307"/>
      <c r="I285" s="307"/>
      <c r="J285" s="308"/>
      <c r="K285" s="308"/>
    </row>
    <row r="286" spans="7:11" hidden="1" x14ac:dyDescent="0.3">
      <c r="G286" s="313"/>
      <c r="H286" s="307"/>
      <c r="I286" s="307"/>
      <c r="J286" s="308"/>
      <c r="K286" s="308"/>
    </row>
    <row r="287" spans="7:11" hidden="1" x14ac:dyDescent="0.3">
      <c r="G287" s="313"/>
      <c r="H287" s="307"/>
      <c r="I287" s="307"/>
      <c r="J287" s="308"/>
      <c r="K287" s="308"/>
    </row>
    <row r="288" spans="7:11" hidden="1" x14ac:dyDescent="0.3">
      <c r="G288" s="313"/>
      <c r="H288" s="307"/>
      <c r="I288" s="307"/>
      <c r="J288" s="308"/>
      <c r="K288" s="308"/>
    </row>
    <row r="289" spans="7:11" hidden="1" x14ac:dyDescent="0.3">
      <c r="G289" s="313"/>
      <c r="H289" s="307"/>
      <c r="I289" s="307"/>
      <c r="J289" s="308"/>
      <c r="K289" s="308"/>
    </row>
    <row r="290" spans="7:11" hidden="1" x14ac:dyDescent="0.3">
      <c r="G290" s="313"/>
      <c r="H290" s="307"/>
      <c r="I290" s="307"/>
      <c r="J290" s="308"/>
      <c r="K290" s="308"/>
    </row>
    <row r="291" spans="7:11" hidden="1" x14ac:dyDescent="0.3">
      <c r="G291" s="313"/>
      <c r="H291" s="307"/>
      <c r="I291" s="307"/>
      <c r="J291" s="308"/>
      <c r="K291" s="308"/>
    </row>
    <row r="292" spans="7:11" hidden="1" x14ac:dyDescent="0.3">
      <c r="G292" s="313"/>
      <c r="H292" s="307"/>
      <c r="I292" s="307"/>
      <c r="J292" s="308"/>
      <c r="K292" s="308"/>
    </row>
    <row r="293" spans="7:11" hidden="1" x14ac:dyDescent="0.3">
      <c r="G293" s="313"/>
      <c r="H293" s="307"/>
      <c r="I293" s="307"/>
      <c r="J293" s="308"/>
      <c r="K293" s="308"/>
    </row>
    <row r="294" spans="7:11" hidden="1" x14ac:dyDescent="0.3">
      <c r="G294" s="313"/>
      <c r="H294" s="307"/>
      <c r="I294" s="307"/>
      <c r="J294" s="308"/>
      <c r="K294" s="308"/>
    </row>
    <row r="295" spans="7:11" hidden="1" x14ac:dyDescent="0.3">
      <c r="G295" s="313"/>
      <c r="H295" s="307"/>
      <c r="I295" s="307"/>
      <c r="J295" s="308"/>
      <c r="K295" s="308"/>
    </row>
    <row r="296" spans="7:11" hidden="1" x14ac:dyDescent="0.3">
      <c r="G296" s="313"/>
      <c r="H296" s="307"/>
      <c r="I296" s="307"/>
      <c r="J296" s="308"/>
      <c r="K296" s="308"/>
    </row>
    <row r="297" spans="7:11" hidden="1" x14ac:dyDescent="0.3">
      <c r="G297" s="313"/>
      <c r="H297" s="307"/>
      <c r="I297" s="307"/>
      <c r="J297" s="308"/>
      <c r="K297" s="308"/>
    </row>
    <row r="298" spans="7:11" hidden="1" x14ac:dyDescent="0.3">
      <c r="G298" s="313"/>
      <c r="H298" s="307"/>
      <c r="I298" s="307"/>
      <c r="J298" s="308"/>
      <c r="K298" s="308"/>
    </row>
    <row r="299" spans="7:11" hidden="1" x14ac:dyDescent="0.3">
      <c r="G299" s="313"/>
      <c r="H299" s="307"/>
      <c r="I299" s="307"/>
      <c r="J299" s="308"/>
      <c r="K299" s="308"/>
    </row>
    <row r="300" spans="7:11" hidden="1" x14ac:dyDescent="0.3">
      <c r="G300" s="313"/>
      <c r="H300" s="307"/>
      <c r="I300" s="307"/>
      <c r="J300" s="308"/>
      <c r="K300" s="308"/>
    </row>
    <row r="301" spans="7:11" hidden="1" x14ac:dyDescent="0.3">
      <c r="G301" s="313"/>
      <c r="H301" s="307"/>
      <c r="I301" s="307"/>
      <c r="J301" s="308"/>
      <c r="K301" s="308"/>
    </row>
    <row r="302" spans="7:11" hidden="1" x14ac:dyDescent="0.3">
      <c r="G302" s="313"/>
      <c r="H302" s="307"/>
      <c r="I302" s="307"/>
      <c r="J302" s="308"/>
      <c r="K302" s="308"/>
    </row>
    <row r="303" spans="7:11" hidden="1" x14ac:dyDescent="0.3">
      <c r="G303" s="313"/>
      <c r="H303" s="307"/>
      <c r="I303" s="307"/>
      <c r="J303" s="308"/>
      <c r="K303" s="308"/>
    </row>
    <row r="304" spans="7:11" hidden="1" x14ac:dyDescent="0.3">
      <c r="G304" s="313"/>
      <c r="H304" s="307"/>
      <c r="I304" s="307"/>
      <c r="J304" s="308"/>
      <c r="K304" s="308"/>
    </row>
    <row r="305" spans="7:11" hidden="1" x14ac:dyDescent="0.3">
      <c r="G305" s="313"/>
      <c r="H305" s="307"/>
      <c r="I305" s="307"/>
      <c r="J305" s="308"/>
      <c r="K305" s="308"/>
    </row>
    <row r="306" spans="7:11" hidden="1" x14ac:dyDescent="0.3">
      <c r="G306" s="313"/>
      <c r="H306" s="307"/>
      <c r="I306" s="307"/>
      <c r="J306" s="308"/>
      <c r="K306" s="308"/>
    </row>
    <row r="307" spans="7:11" hidden="1" x14ac:dyDescent="0.3">
      <c r="G307" s="313"/>
      <c r="H307" s="307"/>
      <c r="I307" s="307"/>
      <c r="J307" s="308"/>
      <c r="K307" s="308"/>
    </row>
    <row r="308" spans="7:11" hidden="1" x14ac:dyDescent="0.3">
      <c r="G308" s="313"/>
      <c r="H308" s="307"/>
      <c r="I308" s="307"/>
      <c r="J308" s="308"/>
      <c r="K308" s="308"/>
    </row>
    <row r="309" spans="7:11" hidden="1" x14ac:dyDescent="0.3">
      <c r="G309" s="313"/>
      <c r="H309" s="307"/>
      <c r="I309" s="307"/>
      <c r="J309" s="308"/>
      <c r="K309" s="308"/>
    </row>
    <row r="310" spans="7:11" hidden="1" x14ac:dyDescent="0.3">
      <c r="G310" s="313"/>
      <c r="H310" s="307"/>
      <c r="I310" s="307"/>
      <c r="J310" s="308"/>
      <c r="K310" s="308"/>
    </row>
    <row r="311" spans="7:11" hidden="1" x14ac:dyDescent="0.3">
      <c r="G311" s="313"/>
      <c r="H311" s="307"/>
      <c r="I311" s="307"/>
      <c r="J311" s="308"/>
      <c r="K311" s="308"/>
    </row>
    <row r="312" spans="7:11" hidden="1" x14ac:dyDescent="0.3">
      <c r="G312" s="313"/>
      <c r="H312" s="307"/>
      <c r="I312" s="307"/>
      <c r="J312" s="308"/>
      <c r="K312" s="308"/>
    </row>
    <row r="313" spans="7:11" hidden="1" x14ac:dyDescent="0.3">
      <c r="G313" s="313"/>
      <c r="H313" s="307"/>
      <c r="I313" s="307"/>
      <c r="J313" s="308"/>
      <c r="K313" s="308"/>
    </row>
    <row r="314" spans="7:11" hidden="1" x14ac:dyDescent="0.3">
      <c r="G314" s="313"/>
      <c r="H314" s="307"/>
      <c r="I314" s="307"/>
      <c r="J314" s="308"/>
      <c r="K314" s="308"/>
    </row>
    <row r="315" spans="7:11" hidden="1" x14ac:dyDescent="0.3">
      <c r="G315" s="313"/>
      <c r="H315" s="307"/>
      <c r="I315" s="307"/>
      <c r="J315" s="308"/>
      <c r="K315" s="308"/>
    </row>
    <row r="316" spans="7:11" hidden="1" x14ac:dyDescent="0.3">
      <c r="G316" s="313"/>
      <c r="H316" s="307"/>
      <c r="I316" s="307"/>
      <c r="J316" s="308"/>
      <c r="K316" s="308"/>
    </row>
    <row r="317" spans="7:11" hidden="1" x14ac:dyDescent="0.3">
      <c r="G317" s="313"/>
      <c r="H317" s="307"/>
      <c r="I317" s="307"/>
      <c r="J317" s="308"/>
      <c r="K317" s="308"/>
    </row>
    <row r="318" spans="7:11" hidden="1" x14ac:dyDescent="0.3">
      <c r="G318" s="313"/>
      <c r="H318" s="307"/>
      <c r="I318" s="307"/>
      <c r="J318" s="308"/>
      <c r="K318" s="308"/>
    </row>
    <row r="319" spans="7:11" hidden="1" x14ac:dyDescent="0.3">
      <c r="G319" s="313"/>
      <c r="H319" s="307"/>
      <c r="I319" s="307"/>
      <c r="J319" s="308"/>
      <c r="K319" s="308"/>
    </row>
    <row r="320" spans="7:11" hidden="1" x14ac:dyDescent="0.3">
      <c r="G320" s="313"/>
      <c r="H320" s="307"/>
      <c r="I320" s="307"/>
      <c r="J320" s="308"/>
      <c r="K320" s="308"/>
    </row>
    <row r="321" spans="7:11" hidden="1" x14ac:dyDescent="0.3">
      <c r="G321" s="313"/>
      <c r="H321" s="307"/>
      <c r="I321" s="307"/>
      <c r="J321" s="308"/>
      <c r="K321" s="308"/>
    </row>
    <row r="322" spans="7:11" hidden="1" x14ac:dyDescent="0.3">
      <c r="G322" s="313"/>
      <c r="H322" s="307"/>
      <c r="I322" s="307"/>
      <c r="J322" s="308"/>
      <c r="K322" s="308"/>
    </row>
    <row r="323" spans="7:11" hidden="1" x14ac:dyDescent="0.3">
      <c r="G323" s="313"/>
      <c r="H323" s="307"/>
      <c r="I323" s="307"/>
      <c r="J323" s="308"/>
      <c r="K323" s="308"/>
    </row>
    <row r="324" spans="7:11" hidden="1" x14ac:dyDescent="0.3">
      <c r="G324" s="313"/>
      <c r="H324" s="307"/>
      <c r="I324" s="307"/>
      <c r="J324" s="308"/>
      <c r="K324" s="308"/>
    </row>
    <row r="325" spans="7:11" hidden="1" x14ac:dyDescent="0.3">
      <c r="G325" s="313"/>
      <c r="H325" s="307"/>
      <c r="I325" s="307"/>
      <c r="J325" s="308"/>
      <c r="K325" s="308"/>
    </row>
    <row r="326" spans="7:11" hidden="1" x14ac:dyDescent="0.3">
      <c r="G326" s="313"/>
      <c r="H326" s="307"/>
      <c r="I326" s="307"/>
      <c r="J326" s="308"/>
      <c r="K326" s="308"/>
    </row>
    <row r="327" spans="7:11" hidden="1" x14ac:dyDescent="0.3">
      <c r="G327" s="313"/>
      <c r="H327" s="307"/>
      <c r="I327" s="307"/>
      <c r="J327" s="308"/>
      <c r="K327" s="308"/>
    </row>
    <row r="328" spans="7:11" hidden="1" x14ac:dyDescent="0.3">
      <c r="G328" s="313"/>
      <c r="H328" s="307"/>
      <c r="I328" s="307"/>
      <c r="J328" s="308"/>
      <c r="K328" s="308"/>
    </row>
    <row r="329" spans="7:11" hidden="1" x14ac:dyDescent="0.3">
      <c r="G329" s="313"/>
      <c r="H329" s="307"/>
      <c r="I329" s="307"/>
      <c r="J329" s="308"/>
      <c r="K329" s="308"/>
    </row>
    <row r="330" spans="7:11" hidden="1" x14ac:dyDescent="0.3">
      <c r="G330" s="313"/>
      <c r="H330" s="307"/>
      <c r="I330" s="307"/>
      <c r="J330" s="308"/>
      <c r="K330" s="308"/>
    </row>
    <row r="331" spans="7:11" hidden="1" x14ac:dyDescent="0.3">
      <c r="G331" s="313"/>
      <c r="H331" s="307"/>
      <c r="I331" s="307"/>
      <c r="J331" s="308"/>
      <c r="K331" s="308"/>
    </row>
    <row r="332" spans="7:11" hidden="1" x14ac:dyDescent="0.3">
      <c r="G332" s="313"/>
      <c r="H332" s="307"/>
      <c r="I332" s="307"/>
      <c r="J332" s="308"/>
      <c r="K332" s="308"/>
    </row>
    <row r="333" spans="7:11" hidden="1" x14ac:dyDescent="0.3">
      <c r="G333" s="313"/>
      <c r="H333" s="307"/>
      <c r="I333" s="307"/>
      <c r="J333" s="308"/>
      <c r="K333" s="308"/>
    </row>
    <row r="334" spans="7:11" hidden="1" x14ac:dyDescent="0.3">
      <c r="G334" s="313"/>
      <c r="H334" s="307"/>
      <c r="I334" s="307"/>
      <c r="J334" s="308"/>
      <c r="K334" s="308"/>
    </row>
    <row r="335" spans="7:11" hidden="1" x14ac:dyDescent="0.3">
      <c r="G335" s="313"/>
      <c r="H335" s="307"/>
      <c r="I335" s="307"/>
      <c r="J335" s="308"/>
      <c r="K335" s="308"/>
    </row>
    <row r="336" spans="7:11" hidden="1" x14ac:dyDescent="0.3">
      <c r="G336" s="313"/>
      <c r="H336" s="307"/>
      <c r="I336" s="307"/>
      <c r="J336" s="308"/>
      <c r="K336" s="308"/>
    </row>
    <row r="337" spans="7:11" hidden="1" x14ac:dyDescent="0.3">
      <c r="G337" s="313"/>
      <c r="H337" s="307"/>
      <c r="I337" s="307"/>
      <c r="J337" s="308"/>
      <c r="K337" s="308"/>
    </row>
    <row r="338" spans="7:11" hidden="1" x14ac:dyDescent="0.3">
      <c r="G338" s="313"/>
      <c r="H338" s="307"/>
      <c r="I338" s="307"/>
      <c r="J338" s="308"/>
      <c r="K338" s="308"/>
    </row>
    <row r="339" spans="7:11" hidden="1" x14ac:dyDescent="0.3">
      <c r="G339" s="313"/>
      <c r="H339" s="307"/>
      <c r="I339" s="307"/>
      <c r="J339" s="308"/>
      <c r="K339" s="308"/>
    </row>
    <row r="340" spans="7:11" hidden="1" x14ac:dyDescent="0.3">
      <c r="G340" s="313"/>
      <c r="H340" s="307"/>
      <c r="I340" s="307"/>
      <c r="J340" s="308"/>
      <c r="K340" s="308"/>
    </row>
    <row r="341" spans="7:11" hidden="1" x14ac:dyDescent="0.3">
      <c r="G341" s="313"/>
      <c r="H341" s="307"/>
      <c r="I341" s="307"/>
      <c r="J341" s="308"/>
      <c r="K341" s="308"/>
    </row>
    <row r="342" spans="7:11" hidden="1" x14ac:dyDescent="0.3">
      <c r="G342" s="313"/>
      <c r="H342" s="307"/>
      <c r="I342" s="307"/>
      <c r="J342" s="308"/>
      <c r="K342" s="308"/>
    </row>
    <row r="343" spans="7:11" hidden="1" x14ac:dyDescent="0.3">
      <c r="G343" s="313"/>
      <c r="H343" s="307"/>
      <c r="I343" s="307"/>
      <c r="J343" s="308"/>
      <c r="K343" s="308"/>
    </row>
    <row r="344" spans="7:11" hidden="1" x14ac:dyDescent="0.3">
      <c r="G344" s="313"/>
      <c r="H344" s="307"/>
      <c r="I344" s="307"/>
      <c r="J344" s="308"/>
      <c r="K344" s="308"/>
    </row>
    <row r="345" spans="7:11" hidden="1" x14ac:dyDescent="0.3">
      <c r="G345" s="313"/>
      <c r="H345" s="307"/>
      <c r="I345" s="307"/>
      <c r="J345" s="308"/>
      <c r="K345" s="308"/>
    </row>
    <row r="346" spans="7:11" hidden="1" x14ac:dyDescent="0.3">
      <c r="G346" s="313"/>
      <c r="H346" s="307"/>
      <c r="I346" s="307"/>
      <c r="J346" s="308"/>
      <c r="K346" s="308"/>
    </row>
    <row r="347" spans="7:11" hidden="1" x14ac:dyDescent="0.3">
      <c r="G347" s="313"/>
      <c r="H347" s="307"/>
      <c r="I347" s="307"/>
      <c r="J347" s="308"/>
      <c r="K347" s="308"/>
    </row>
    <row r="348" spans="7:11" hidden="1" x14ac:dyDescent="0.3">
      <c r="G348" s="313"/>
      <c r="H348" s="307"/>
      <c r="I348" s="307"/>
      <c r="J348" s="308"/>
      <c r="K348" s="308"/>
    </row>
    <row r="349" spans="7:11" hidden="1" x14ac:dyDescent="0.3">
      <c r="G349" s="313"/>
      <c r="H349" s="307"/>
      <c r="I349" s="307"/>
      <c r="J349" s="308"/>
      <c r="K349" s="308"/>
    </row>
    <row r="350" spans="7:11" hidden="1" x14ac:dyDescent="0.3">
      <c r="G350" s="313"/>
      <c r="H350" s="307"/>
      <c r="I350" s="307"/>
      <c r="J350" s="308"/>
      <c r="K350" s="308"/>
    </row>
    <row r="351" spans="7:11" hidden="1" x14ac:dyDescent="0.3">
      <c r="G351" s="313"/>
      <c r="H351" s="307"/>
      <c r="I351" s="307"/>
      <c r="J351" s="308"/>
      <c r="K351" s="308"/>
    </row>
    <row r="352" spans="7:11" hidden="1" x14ac:dyDescent="0.3">
      <c r="G352" s="313"/>
      <c r="H352" s="307"/>
      <c r="I352" s="307"/>
      <c r="J352" s="308"/>
      <c r="K352" s="308"/>
    </row>
    <row r="353" spans="7:11" hidden="1" x14ac:dyDescent="0.3">
      <c r="G353" s="313"/>
      <c r="H353" s="307"/>
      <c r="I353" s="307"/>
      <c r="J353" s="308"/>
      <c r="K353" s="308"/>
    </row>
    <row r="354" spans="7:11" hidden="1" x14ac:dyDescent="0.3">
      <c r="G354" s="313"/>
      <c r="H354" s="307"/>
      <c r="I354" s="307"/>
      <c r="J354" s="308"/>
      <c r="K354" s="308"/>
    </row>
    <row r="355" spans="7:11" hidden="1" x14ac:dyDescent="0.3">
      <c r="G355" s="313"/>
      <c r="H355" s="307"/>
      <c r="I355" s="307"/>
      <c r="J355" s="308"/>
      <c r="K355" s="308"/>
    </row>
    <row r="356" spans="7:11" hidden="1" x14ac:dyDescent="0.3">
      <c r="G356" s="313"/>
      <c r="H356" s="307"/>
      <c r="I356" s="307"/>
      <c r="J356" s="308"/>
      <c r="K356" s="308"/>
    </row>
    <row r="357" spans="7:11" hidden="1" x14ac:dyDescent="0.3">
      <c r="G357" s="313"/>
      <c r="H357" s="307"/>
      <c r="I357" s="307"/>
      <c r="J357" s="308"/>
      <c r="K357" s="308"/>
    </row>
    <row r="358" spans="7:11" hidden="1" x14ac:dyDescent="0.3">
      <c r="G358" s="313"/>
      <c r="H358" s="307"/>
      <c r="I358" s="307"/>
      <c r="J358" s="308"/>
      <c r="K358" s="308"/>
    </row>
    <row r="359" spans="7:11" hidden="1" x14ac:dyDescent="0.3">
      <c r="G359" s="313"/>
      <c r="H359" s="307"/>
      <c r="I359" s="307"/>
      <c r="J359" s="308"/>
      <c r="K359" s="308"/>
    </row>
    <row r="360" spans="7:11" hidden="1" x14ac:dyDescent="0.3">
      <c r="G360" s="313"/>
      <c r="H360" s="307"/>
      <c r="I360" s="307"/>
      <c r="J360" s="308"/>
      <c r="K360" s="308"/>
    </row>
    <row r="361" spans="7:11" hidden="1" x14ac:dyDescent="0.3">
      <c r="G361" s="313"/>
      <c r="H361" s="307"/>
      <c r="I361" s="307"/>
      <c r="J361" s="308"/>
      <c r="K361" s="308"/>
    </row>
    <row r="362" spans="7:11" hidden="1" x14ac:dyDescent="0.3">
      <c r="G362" s="313"/>
      <c r="H362" s="307"/>
      <c r="I362" s="307"/>
      <c r="J362" s="308"/>
      <c r="K362" s="308"/>
    </row>
    <row r="363" spans="7:11" hidden="1" x14ac:dyDescent="0.3">
      <c r="G363" s="313"/>
      <c r="H363" s="307"/>
      <c r="I363" s="307"/>
      <c r="J363" s="308"/>
      <c r="K363" s="308"/>
    </row>
    <row r="364" spans="7:11" hidden="1" x14ac:dyDescent="0.3">
      <c r="G364" s="313"/>
      <c r="H364" s="307"/>
      <c r="I364" s="307"/>
      <c r="J364" s="308"/>
      <c r="K364" s="308"/>
    </row>
    <row r="365" spans="7:11" hidden="1" x14ac:dyDescent="0.3">
      <c r="G365" s="313"/>
      <c r="H365" s="307"/>
      <c r="I365" s="307"/>
      <c r="J365" s="308"/>
      <c r="K365" s="308"/>
    </row>
    <row r="366" spans="7:11" hidden="1" x14ac:dyDescent="0.3">
      <c r="G366" s="313"/>
      <c r="H366" s="307"/>
      <c r="I366" s="307"/>
      <c r="J366" s="308"/>
      <c r="K366" s="308"/>
    </row>
    <row r="367" spans="7:11" hidden="1" x14ac:dyDescent="0.3">
      <c r="G367" s="313"/>
      <c r="H367" s="307"/>
      <c r="I367" s="307"/>
      <c r="J367" s="308"/>
      <c r="K367" s="308"/>
    </row>
    <row r="368" spans="7:11" hidden="1" x14ac:dyDescent="0.3">
      <c r="G368" s="313"/>
      <c r="H368" s="307"/>
      <c r="I368" s="307"/>
      <c r="J368" s="308"/>
      <c r="K368" s="308"/>
    </row>
    <row r="369" spans="7:11" hidden="1" x14ac:dyDescent="0.3">
      <c r="G369" s="313"/>
      <c r="H369" s="307"/>
      <c r="I369" s="307"/>
      <c r="J369" s="308"/>
      <c r="K369" s="308"/>
    </row>
    <row r="370" spans="7:11" hidden="1" x14ac:dyDescent="0.3">
      <c r="G370" s="313"/>
      <c r="H370" s="307"/>
      <c r="I370" s="307"/>
      <c r="J370" s="308"/>
      <c r="K370" s="308"/>
    </row>
    <row r="371" spans="7:11" hidden="1" x14ac:dyDescent="0.3">
      <c r="G371" s="313"/>
      <c r="H371" s="307"/>
      <c r="I371" s="307"/>
      <c r="J371" s="308"/>
      <c r="K371" s="308"/>
    </row>
    <row r="372" spans="7:11" hidden="1" x14ac:dyDescent="0.3">
      <c r="G372" s="313"/>
      <c r="H372" s="307"/>
      <c r="I372" s="307"/>
      <c r="J372" s="308"/>
      <c r="K372" s="308"/>
    </row>
    <row r="373" spans="7:11" hidden="1" x14ac:dyDescent="0.3">
      <c r="G373" s="313"/>
      <c r="H373" s="307"/>
      <c r="I373" s="307"/>
      <c r="J373" s="308"/>
      <c r="K373" s="308"/>
    </row>
    <row r="374" spans="7:11" hidden="1" x14ac:dyDescent="0.3">
      <c r="G374" s="313"/>
      <c r="H374" s="307"/>
      <c r="I374" s="307"/>
      <c r="J374" s="308"/>
      <c r="K374" s="308"/>
    </row>
    <row r="375" spans="7:11" hidden="1" x14ac:dyDescent="0.3">
      <c r="G375" s="313"/>
      <c r="H375" s="307"/>
      <c r="I375" s="307"/>
      <c r="J375" s="308"/>
      <c r="K375" s="308"/>
    </row>
    <row r="376" spans="7:11" hidden="1" x14ac:dyDescent="0.3">
      <c r="G376" s="313"/>
      <c r="H376" s="307"/>
      <c r="I376" s="307"/>
      <c r="J376" s="308"/>
      <c r="K376" s="308"/>
    </row>
    <row r="377" spans="7:11" hidden="1" x14ac:dyDescent="0.3">
      <c r="G377" s="313"/>
      <c r="H377" s="307"/>
      <c r="I377" s="307"/>
      <c r="J377" s="308"/>
      <c r="K377" s="308"/>
    </row>
    <row r="378" spans="7:11" hidden="1" x14ac:dyDescent="0.3">
      <c r="G378" s="313"/>
      <c r="H378" s="307"/>
      <c r="I378" s="307"/>
      <c r="J378" s="308"/>
      <c r="K378" s="308"/>
    </row>
    <row r="379" spans="7:11" hidden="1" x14ac:dyDescent="0.3">
      <c r="G379" s="313"/>
      <c r="H379" s="307"/>
      <c r="I379" s="307"/>
      <c r="J379" s="308"/>
      <c r="K379" s="308"/>
    </row>
    <row r="380" spans="7:11" hidden="1" x14ac:dyDescent="0.3">
      <c r="G380" s="313"/>
      <c r="H380" s="307"/>
      <c r="I380" s="307"/>
      <c r="J380" s="308"/>
      <c r="K380" s="308"/>
    </row>
    <row r="381" spans="7:11" hidden="1" x14ac:dyDescent="0.3">
      <c r="G381" s="313"/>
      <c r="H381" s="307"/>
      <c r="I381" s="307"/>
      <c r="J381" s="308"/>
      <c r="K381" s="308"/>
    </row>
    <row r="382" spans="7:11" hidden="1" x14ac:dyDescent="0.3">
      <c r="G382" s="313"/>
      <c r="H382" s="307"/>
      <c r="I382" s="307"/>
      <c r="J382" s="308"/>
      <c r="K382" s="308"/>
    </row>
    <row r="383" spans="7:11" hidden="1" x14ac:dyDescent="0.3">
      <c r="G383" s="313"/>
      <c r="H383" s="307"/>
      <c r="I383" s="307"/>
      <c r="J383" s="308"/>
      <c r="K383" s="308"/>
    </row>
    <row r="384" spans="7:11" hidden="1" x14ac:dyDescent="0.3">
      <c r="G384" s="313"/>
      <c r="H384" s="307"/>
      <c r="I384" s="307"/>
      <c r="J384" s="308"/>
      <c r="K384" s="308"/>
    </row>
    <row r="385" spans="7:11" hidden="1" x14ac:dyDescent="0.3">
      <c r="G385" s="313"/>
      <c r="H385" s="307"/>
      <c r="I385" s="307"/>
      <c r="J385" s="308"/>
      <c r="K385" s="308"/>
    </row>
    <row r="386" spans="7:11" hidden="1" x14ac:dyDescent="0.3">
      <c r="G386" s="313"/>
      <c r="H386" s="307"/>
      <c r="I386" s="307"/>
      <c r="J386" s="308"/>
      <c r="K386" s="308"/>
    </row>
    <row r="387" spans="7:11" hidden="1" x14ac:dyDescent="0.3">
      <c r="G387" s="313"/>
      <c r="H387" s="307"/>
      <c r="I387" s="307"/>
      <c r="J387" s="308"/>
      <c r="K387" s="308"/>
    </row>
    <row r="388" spans="7:11" hidden="1" x14ac:dyDescent="0.3">
      <c r="G388" s="313"/>
      <c r="H388" s="307"/>
      <c r="I388" s="307"/>
      <c r="J388" s="308"/>
      <c r="K388" s="308"/>
    </row>
    <row r="389" spans="7:11" hidden="1" x14ac:dyDescent="0.3">
      <c r="G389" s="313"/>
      <c r="H389" s="307"/>
      <c r="I389" s="307"/>
      <c r="J389" s="308"/>
      <c r="K389" s="308"/>
    </row>
    <row r="390" spans="7:11" hidden="1" x14ac:dyDescent="0.3">
      <c r="G390" s="313"/>
      <c r="H390" s="307"/>
      <c r="I390" s="307"/>
      <c r="J390" s="308"/>
      <c r="K390" s="308"/>
    </row>
    <row r="391" spans="7:11" hidden="1" x14ac:dyDescent="0.3">
      <c r="G391" s="313"/>
      <c r="H391" s="307"/>
      <c r="I391" s="307"/>
      <c r="J391" s="308"/>
      <c r="K391" s="308"/>
    </row>
    <row r="392" spans="7:11" hidden="1" x14ac:dyDescent="0.3">
      <c r="G392" s="313"/>
      <c r="H392" s="307"/>
      <c r="I392" s="307"/>
      <c r="J392" s="308"/>
      <c r="K392" s="308"/>
    </row>
    <row r="393" spans="7:11" hidden="1" x14ac:dyDescent="0.3">
      <c r="G393" s="313"/>
      <c r="H393" s="307"/>
      <c r="I393" s="307"/>
      <c r="J393" s="308"/>
      <c r="K393" s="308"/>
    </row>
    <row r="394" spans="7:11" hidden="1" x14ac:dyDescent="0.3">
      <c r="G394" s="313"/>
      <c r="H394" s="307"/>
      <c r="I394" s="307"/>
      <c r="J394" s="308"/>
      <c r="K394" s="308"/>
    </row>
    <row r="395" spans="7:11" hidden="1" x14ac:dyDescent="0.3">
      <c r="G395" s="313"/>
      <c r="H395" s="307"/>
      <c r="I395" s="307"/>
      <c r="J395" s="308"/>
      <c r="K395" s="308"/>
    </row>
    <row r="396" spans="7:11" hidden="1" x14ac:dyDescent="0.3">
      <c r="G396" s="313"/>
      <c r="H396" s="307"/>
      <c r="I396" s="307"/>
      <c r="J396" s="308"/>
      <c r="K396" s="308"/>
    </row>
    <row r="397" spans="7:11" hidden="1" x14ac:dyDescent="0.3">
      <c r="G397" s="313"/>
      <c r="H397" s="307"/>
      <c r="I397" s="307"/>
      <c r="J397" s="308"/>
      <c r="K397" s="308"/>
    </row>
    <row r="398" spans="7:11" hidden="1" x14ac:dyDescent="0.3">
      <c r="G398" s="313"/>
      <c r="H398" s="307"/>
      <c r="I398" s="307"/>
      <c r="J398" s="308"/>
      <c r="K398" s="308"/>
    </row>
    <row r="399" spans="7:11" hidden="1" x14ac:dyDescent="0.3">
      <c r="G399" s="313"/>
      <c r="H399" s="307"/>
      <c r="I399" s="307"/>
      <c r="J399" s="308"/>
      <c r="K399" s="308"/>
    </row>
    <row r="400" spans="7:11" hidden="1" x14ac:dyDescent="0.3">
      <c r="G400" s="313"/>
      <c r="H400" s="307"/>
      <c r="I400" s="307"/>
      <c r="J400" s="308"/>
      <c r="K400" s="308"/>
    </row>
    <row r="401" spans="7:11" hidden="1" x14ac:dyDescent="0.3">
      <c r="G401" s="313"/>
      <c r="H401" s="307"/>
      <c r="I401" s="307"/>
      <c r="J401" s="308"/>
      <c r="K401" s="308"/>
    </row>
    <row r="402" spans="7:11" hidden="1" x14ac:dyDescent="0.3">
      <c r="G402" s="313"/>
      <c r="H402" s="307"/>
      <c r="I402" s="307"/>
      <c r="J402" s="308"/>
      <c r="K402" s="308"/>
    </row>
    <row r="403" spans="7:11" hidden="1" x14ac:dyDescent="0.3">
      <c r="G403" s="313"/>
      <c r="H403" s="307"/>
      <c r="I403" s="307"/>
      <c r="J403" s="308"/>
      <c r="K403" s="308"/>
    </row>
    <row r="404" spans="7:11" hidden="1" x14ac:dyDescent="0.3">
      <c r="G404" s="313"/>
      <c r="H404" s="307"/>
      <c r="I404" s="307"/>
      <c r="J404" s="308"/>
      <c r="K404" s="308"/>
    </row>
    <row r="405" spans="7:11" hidden="1" x14ac:dyDescent="0.3">
      <c r="G405" s="313"/>
      <c r="H405" s="307"/>
      <c r="I405" s="307"/>
      <c r="J405" s="308"/>
      <c r="K405" s="308"/>
    </row>
    <row r="406" spans="7:11" hidden="1" x14ac:dyDescent="0.3">
      <c r="G406" s="313"/>
      <c r="H406" s="307"/>
      <c r="I406" s="307"/>
      <c r="J406" s="308"/>
      <c r="K406" s="308"/>
    </row>
    <row r="407" spans="7:11" hidden="1" x14ac:dyDescent="0.3">
      <c r="G407" s="313"/>
      <c r="H407" s="307"/>
      <c r="I407" s="307"/>
      <c r="J407" s="308"/>
      <c r="K407" s="308"/>
    </row>
    <row r="408" spans="7:11" hidden="1" x14ac:dyDescent="0.3">
      <c r="G408" s="313"/>
      <c r="H408" s="307"/>
      <c r="I408" s="307"/>
      <c r="J408" s="308"/>
      <c r="K408" s="308"/>
    </row>
    <row r="409" spans="7:11" hidden="1" x14ac:dyDescent="0.3">
      <c r="G409" s="313"/>
      <c r="H409" s="307"/>
      <c r="I409" s="307"/>
      <c r="J409" s="308"/>
      <c r="K409" s="308"/>
    </row>
    <row r="410" spans="7:11" hidden="1" x14ac:dyDescent="0.3">
      <c r="G410" s="313"/>
      <c r="H410" s="307"/>
      <c r="I410" s="307"/>
      <c r="J410" s="308"/>
      <c r="K410" s="308"/>
    </row>
    <row r="411" spans="7:11" hidden="1" x14ac:dyDescent="0.3">
      <c r="G411" s="313"/>
      <c r="H411" s="307"/>
      <c r="I411" s="307"/>
      <c r="J411" s="308"/>
      <c r="K411" s="308"/>
    </row>
    <row r="412" spans="7:11" hidden="1" x14ac:dyDescent="0.3">
      <c r="G412" s="313"/>
      <c r="H412" s="307"/>
      <c r="I412" s="307"/>
      <c r="J412" s="308"/>
      <c r="K412" s="308"/>
    </row>
    <row r="413" spans="7:11" hidden="1" x14ac:dyDescent="0.3">
      <c r="G413" s="313"/>
      <c r="H413" s="307"/>
      <c r="I413" s="307"/>
      <c r="J413" s="308"/>
      <c r="K413" s="308"/>
    </row>
    <row r="414" spans="7:11" hidden="1" x14ac:dyDescent="0.3">
      <c r="G414" s="313"/>
      <c r="H414" s="307"/>
      <c r="I414" s="307"/>
      <c r="J414" s="308"/>
      <c r="K414" s="308"/>
    </row>
    <row r="415" spans="7:11" hidden="1" x14ac:dyDescent="0.3">
      <c r="G415" s="313"/>
      <c r="H415" s="307"/>
      <c r="I415" s="307"/>
      <c r="J415" s="308"/>
      <c r="K415" s="308"/>
    </row>
    <row r="416" spans="7:11" hidden="1" x14ac:dyDescent="0.3">
      <c r="G416" s="313"/>
      <c r="H416" s="307"/>
      <c r="I416" s="307"/>
      <c r="J416" s="308"/>
      <c r="K416" s="308"/>
    </row>
    <row r="417" spans="7:11" hidden="1" x14ac:dyDescent="0.3">
      <c r="G417" s="313"/>
      <c r="H417" s="307"/>
      <c r="I417" s="307"/>
      <c r="J417" s="308"/>
      <c r="K417" s="308"/>
    </row>
    <row r="418" spans="7:11" hidden="1" x14ac:dyDescent="0.3">
      <c r="G418" s="313"/>
      <c r="H418" s="307"/>
      <c r="I418" s="307"/>
      <c r="J418" s="308"/>
      <c r="K418" s="308"/>
    </row>
    <row r="419" spans="7:11" hidden="1" x14ac:dyDescent="0.3">
      <c r="G419" s="313"/>
      <c r="H419" s="307"/>
      <c r="I419" s="307"/>
      <c r="J419" s="308"/>
      <c r="K419" s="308"/>
    </row>
    <row r="420" spans="7:11" hidden="1" x14ac:dyDescent="0.3">
      <c r="G420" s="313"/>
      <c r="H420" s="307"/>
      <c r="I420" s="307"/>
      <c r="J420" s="308"/>
      <c r="K420" s="308"/>
    </row>
    <row r="421" spans="7:11" hidden="1" x14ac:dyDescent="0.3">
      <c r="G421" s="313"/>
      <c r="H421" s="307"/>
      <c r="I421" s="307"/>
      <c r="J421" s="308"/>
      <c r="K421" s="308"/>
    </row>
    <row r="422" spans="7:11" hidden="1" x14ac:dyDescent="0.3">
      <c r="G422" s="313"/>
      <c r="H422" s="307"/>
      <c r="I422" s="307"/>
      <c r="J422" s="308"/>
      <c r="K422" s="308"/>
    </row>
    <row r="423" spans="7:11" hidden="1" x14ac:dyDescent="0.3">
      <c r="G423" s="313"/>
      <c r="H423" s="307"/>
      <c r="I423" s="307"/>
      <c r="J423" s="308"/>
      <c r="K423" s="308"/>
    </row>
    <row r="424" spans="7:11" hidden="1" x14ac:dyDescent="0.3">
      <c r="G424" s="313"/>
      <c r="H424" s="307"/>
      <c r="I424" s="307"/>
      <c r="J424" s="308"/>
      <c r="K424" s="308"/>
    </row>
    <row r="425" spans="7:11" hidden="1" x14ac:dyDescent="0.3">
      <c r="G425" s="313"/>
      <c r="H425" s="307"/>
      <c r="I425" s="307"/>
      <c r="J425" s="308"/>
      <c r="K425" s="308"/>
    </row>
    <row r="426" spans="7:11" hidden="1" x14ac:dyDescent="0.3">
      <c r="G426" s="313"/>
      <c r="H426" s="307"/>
      <c r="I426" s="307"/>
      <c r="J426" s="308"/>
      <c r="K426" s="308"/>
    </row>
    <row r="427" spans="7:11" hidden="1" x14ac:dyDescent="0.3">
      <c r="G427" s="313"/>
      <c r="H427" s="307"/>
      <c r="I427" s="307"/>
      <c r="J427" s="308"/>
      <c r="K427" s="308"/>
    </row>
    <row r="428" spans="7:11" hidden="1" x14ac:dyDescent="0.3">
      <c r="G428" s="313"/>
      <c r="H428" s="307"/>
      <c r="I428" s="307"/>
      <c r="J428" s="308"/>
      <c r="K428" s="308"/>
    </row>
    <row r="429" spans="7:11" hidden="1" x14ac:dyDescent="0.3">
      <c r="G429" s="313"/>
      <c r="H429" s="307"/>
      <c r="I429" s="307"/>
      <c r="J429" s="308"/>
      <c r="K429" s="308"/>
    </row>
    <row r="430" spans="7:11" hidden="1" x14ac:dyDescent="0.3">
      <c r="G430" s="313"/>
      <c r="H430" s="307"/>
      <c r="I430" s="307"/>
      <c r="J430" s="308"/>
      <c r="K430" s="308"/>
    </row>
    <row r="431" spans="7:11" hidden="1" x14ac:dyDescent="0.3">
      <c r="G431" s="313"/>
      <c r="H431" s="307"/>
      <c r="I431" s="307"/>
      <c r="J431" s="308"/>
      <c r="K431" s="308"/>
    </row>
    <row r="432" spans="7:11" hidden="1" x14ac:dyDescent="0.3">
      <c r="G432" s="313"/>
      <c r="H432" s="307"/>
      <c r="I432" s="307"/>
      <c r="J432" s="308"/>
      <c r="K432" s="308"/>
    </row>
    <row r="433" spans="7:11" hidden="1" x14ac:dyDescent="0.3">
      <c r="G433" s="313"/>
      <c r="H433" s="307"/>
      <c r="I433" s="307"/>
      <c r="J433" s="308"/>
      <c r="K433" s="308"/>
    </row>
    <row r="434" spans="7:11" hidden="1" x14ac:dyDescent="0.3">
      <c r="G434" s="313"/>
      <c r="H434" s="307"/>
      <c r="I434" s="307"/>
      <c r="J434" s="308"/>
      <c r="K434" s="308"/>
    </row>
    <row r="435" spans="7:11" hidden="1" x14ac:dyDescent="0.3">
      <c r="G435" s="313"/>
      <c r="H435" s="307"/>
      <c r="I435" s="307"/>
      <c r="J435" s="308"/>
      <c r="K435" s="308"/>
    </row>
    <row r="436" spans="7:11" hidden="1" x14ac:dyDescent="0.3">
      <c r="G436" s="313"/>
      <c r="H436" s="307"/>
      <c r="I436" s="307"/>
      <c r="J436" s="308"/>
      <c r="K436" s="308"/>
    </row>
    <row r="437" spans="7:11" hidden="1" x14ac:dyDescent="0.3">
      <c r="G437" s="313"/>
      <c r="H437" s="307"/>
      <c r="I437" s="307"/>
      <c r="J437" s="308"/>
      <c r="K437" s="308"/>
    </row>
    <row r="438" spans="7:11" hidden="1" x14ac:dyDescent="0.3">
      <c r="G438" s="313"/>
      <c r="H438" s="307"/>
      <c r="I438" s="307"/>
      <c r="J438" s="308"/>
      <c r="K438" s="308"/>
    </row>
    <row r="439" spans="7:11" hidden="1" x14ac:dyDescent="0.3">
      <c r="G439" s="313"/>
      <c r="H439" s="307"/>
      <c r="I439" s="307"/>
      <c r="J439" s="308"/>
      <c r="K439" s="308"/>
    </row>
    <row r="440" spans="7:11" hidden="1" x14ac:dyDescent="0.3">
      <c r="G440" s="313"/>
      <c r="H440" s="307"/>
      <c r="I440" s="307"/>
      <c r="J440" s="308"/>
      <c r="K440" s="308"/>
    </row>
    <row r="441" spans="7:11" hidden="1" x14ac:dyDescent="0.3">
      <c r="G441" s="313"/>
      <c r="H441" s="307"/>
      <c r="I441" s="307"/>
      <c r="J441" s="308"/>
      <c r="K441" s="308"/>
    </row>
    <row r="442" spans="7:11" hidden="1" x14ac:dyDescent="0.3">
      <c r="G442" s="313"/>
      <c r="H442" s="307"/>
      <c r="I442" s="307"/>
      <c r="J442" s="308"/>
      <c r="K442" s="308"/>
    </row>
    <row r="443" spans="7:11" hidden="1" x14ac:dyDescent="0.3">
      <c r="G443" s="313"/>
      <c r="H443" s="307"/>
      <c r="I443" s="307"/>
      <c r="J443" s="308"/>
      <c r="K443" s="308"/>
    </row>
    <row r="444" spans="7:11" hidden="1" x14ac:dyDescent="0.3">
      <c r="G444" s="313"/>
      <c r="H444" s="307"/>
      <c r="I444" s="307"/>
      <c r="J444" s="308"/>
      <c r="K444" s="308"/>
    </row>
    <row r="445" spans="7:11" hidden="1" x14ac:dyDescent="0.3">
      <c r="G445" s="313"/>
      <c r="H445" s="307"/>
      <c r="I445" s="307"/>
      <c r="J445" s="308"/>
      <c r="K445" s="308"/>
    </row>
    <row r="446" spans="7:11" hidden="1" x14ac:dyDescent="0.3">
      <c r="G446" s="313"/>
      <c r="H446" s="307"/>
      <c r="I446" s="307"/>
      <c r="J446" s="308"/>
      <c r="K446" s="308"/>
    </row>
    <row r="447" spans="7:11" hidden="1" x14ac:dyDescent="0.3">
      <c r="G447" s="313"/>
      <c r="H447" s="307"/>
      <c r="I447" s="307"/>
      <c r="J447" s="308"/>
      <c r="K447" s="308"/>
    </row>
    <row r="448" spans="7:11" hidden="1" x14ac:dyDescent="0.3">
      <c r="G448" s="313"/>
      <c r="H448" s="307"/>
      <c r="I448" s="307"/>
      <c r="J448" s="308"/>
      <c r="K448" s="308"/>
    </row>
    <row r="449" spans="7:11" hidden="1" x14ac:dyDescent="0.3">
      <c r="G449" s="313"/>
      <c r="H449" s="307"/>
      <c r="I449" s="307"/>
      <c r="J449" s="308"/>
      <c r="K449" s="308"/>
    </row>
    <row r="450" spans="7:11" hidden="1" x14ac:dyDescent="0.3">
      <c r="G450" s="313"/>
      <c r="H450" s="307"/>
      <c r="I450" s="307"/>
      <c r="J450" s="308"/>
      <c r="K450" s="308"/>
    </row>
    <row r="451" spans="7:11" hidden="1" x14ac:dyDescent="0.3">
      <c r="G451" s="313"/>
      <c r="H451" s="307"/>
      <c r="I451" s="307"/>
      <c r="J451" s="308"/>
      <c r="K451" s="308"/>
    </row>
    <row r="452" spans="7:11" hidden="1" x14ac:dyDescent="0.3">
      <c r="G452" s="313"/>
      <c r="H452" s="307"/>
      <c r="I452" s="307"/>
      <c r="J452" s="308"/>
      <c r="K452" s="308"/>
    </row>
    <row r="453" spans="7:11" hidden="1" x14ac:dyDescent="0.3">
      <c r="G453" s="313"/>
      <c r="H453" s="307"/>
      <c r="I453" s="307"/>
      <c r="J453" s="308"/>
      <c r="K453" s="308"/>
    </row>
    <row r="454" spans="7:11" hidden="1" x14ac:dyDescent="0.3">
      <c r="G454" s="313"/>
      <c r="H454" s="307"/>
      <c r="I454" s="307"/>
      <c r="J454" s="308"/>
      <c r="K454" s="308"/>
    </row>
    <row r="455" spans="7:11" hidden="1" x14ac:dyDescent="0.3">
      <c r="G455" s="313"/>
      <c r="H455" s="307"/>
      <c r="I455" s="307"/>
      <c r="J455" s="308"/>
      <c r="K455" s="308"/>
    </row>
    <row r="456" spans="7:11" hidden="1" x14ac:dyDescent="0.3">
      <c r="G456" s="313"/>
      <c r="H456" s="307"/>
      <c r="I456" s="307"/>
      <c r="J456" s="308"/>
      <c r="K456" s="308"/>
    </row>
    <row r="457" spans="7:11" hidden="1" x14ac:dyDescent="0.3">
      <c r="G457" s="313"/>
      <c r="H457" s="307"/>
      <c r="I457" s="307"/>
      <c r="J457" s="308"/>
      <c r="K457" s="308"/>
    </row>
    <row r="458" spans="7:11" hidden="1" x14ac:dyDescent="0.3">
      <c r="G458" s="313"/>
      <c r="H458" s="307"/>
      <c r="I458" s="307"/>
      <c r="J458" s="308"/>
      <c r="K458" s="308"/>
    </row>
    <row r="459" spans="7:11" hidden="1" x14ac:dyDescent="0.3">
      <c r="G459" s="313"/>
      <c r="H459" s="307"/>
      <c r="I459" s="307"/>
      <c r="J459" s="308"/>
      <c r="K459" s="308"/>
    </row>
    <row r="460" spans="7:11" hidden="1" x14ac:dyDescent="0.3">
      <c r="G460" s="313"/>
      <c r="H460" s="307"/>
      <c r="I460" s="307"/>
      <c r="J460" s="308"/>
      <c r="K460" s="308"/>
    </row>
    <row r="461" spans="7:11" hidden="1" x14ac:dyDescent="0.3">
      <c r="G461" s="313"/>
      <c r="H461" s="307"/>
      <c r="I461" s="307"/>
      <c r="J461" s="308"/>
      <c r="K461" s="308"/>
    </row>
    <row r="462" spans="7:11" hidden="1" x14ac:dyDescent="0.3">
      <c r="G462" s="313"/>
      <c r="H462" s="307"/>
      <c r="I462" s="307"/>
      <c r="J462" s="308"/>
      <c r="K462" s="308"/>
    </row>
    <row r="463" spans="7:11" hidden="1" x14ac:dyDescent="0.3">
      <c r="G463" s="313"/>
      <c r="H463" s="307"/>
      <c r="I463" s="307"/>
      <c r="J463" s="308"/>
      <c r="K463" s="308"/>
    </row>
    <row r="464" spans="7:11" hidden="1" x14ac:dyDescent="0.3">
      <c r="G464" s="313"/>
      <c r="H464" s="307"/>
      <c r="I464" s="307"/>
      <c r="J464" s="308"/>
      <c r="K464" s="308"/>
    </row>
    <row r="465" spans="7:11" hidden="1" x14ac:dyDescent="0.3">
      <c r="G465" s="313"/>
      <c r="H465" s="307"/>
      <c r="I465" s="307"/>
      <c r="J465" s="308"/>
      <c r="K465" s="308"/>
    </row>
    <row r="466" spans="7:11" hidden="1" x14ac:dyDescent="0.3">
      <c r="G466" s="313"/>
      <c r="H466" s="307"/>
      <c r="I466" s="307"/>
      <c r="J466" s="308"/>
      <c r="K466" s="308"/>
    </row>
    <row r="467" spans="7:11" hidden="1" x14ac:dyDescent="0.3">
      <c r="G467" s="313"/>
      <c r="H467" s="307"/>
      <c r="I467" s="307"/>
      <c r="J467" s="308"/>
      <c r="K467" s="308"/>
    </row>
    <row r="468" spans="7:11" hidden="1" x14ac:dyDescent="0.3">
      <c r="G468" s="313"/>
      <c r="H468" s="307"/>
      <c r="I468" s="307"/>
      <c r="J468" s="308"/>
      <c r="K468" s="308"/>
    </row>
    <row r="469" spans="7:11" hidden="1" x14ac:dyDescent="0.3">
      <c r="G469" s="313"/>
      <c r="H469" s="307"/>
      <c r="I469" s="307"/>
      <c r="J469" s="308"/>
      <c r="K469" s="308"/>
    </row>
    <row r="470" spans="7:11" hidden="1" x14ac:dyDescent="0.3">
      <c r="G470" s="313"/>
      <c r="H470" s="307"/>
      <c r="I470" s="307"/>
      <c r="J470" s="308"/>
      <c r="K470" s="308"/>
    </row>
    <row r="471" spans="7:11" hidden="1" x14ac:dyDescent="0.3">
      <c r="G471" s="313"/>
      <c r="H471" s="307"/>
      <c r="I471" s="307"/>
      <c r="J471" s="308"/>
      <c r="K471" s="308"/>
    </row>
    <row r="472" spans="7:11" hidden="1" x14ac:dyDescent="0.3">
      <c r="G472" s="313"/>
      <c r="H472" s="307"/>
      <c r="I472" s="307"/>
      <c r="J472" s="308"/>
      <c r="K472" s="308"/>
    </row>
    <row r="473" spans="7:11" hidden="1" x14ac:dyDescent="0.3">
      <c r="G473" s="313"/>
      <c r="H473" s="307"/>
      <c r="I473" s="307"/>
      <c r="J473" s="308"/>
      <c r="K473" s="308"/>
    </row>
    <row r="474" spans="7:11" hidden="1" x14ac:dyDescent="0.3">
      <c r="G474" s="313"/>
      <c r="H474" s="307"/>
      <c r="I474" s="307"/>
      <c r="J474" s="308"/>
      <c r="K474" s="308"/>
    </row>
    <row r="475" spans="7:11" hidden="1" x14ac:dyDescent="0.3">
      <c r="G475" s="313"/>
      <c r="H475" s="307"/>
      <c r="I475" s="307"/>
      <c r="J475" s="308"/>
      <c r="K475" s="308"/>
    </row>
    <row r="476" spans="7:11" hidden="1" x14ac:dyDescent="0.3">
      <c r="G476" s="313"/>
      <c r="H476" s="307"/>
      <c r="I476" s="307"/>
      <c r="J476" s="308"/>
      <c r="K476" s="308"/>
    </row>
    <row r="477" spans="7:11" hidden="1" x14ac:dyDescent="0.3">
      <c r="G477" s="313"/>
      <c r="H477" s="307"/>
      <c r="I477" s="307"/>
      <c r="J477" s="308"/>
      <c r="K477" s="308"/>
    </row>
    <row r="478" spans="7:11" hidden="1" x14ac:dyDescent="0.3">
      <c r="G478" s="313"/>
      <c r="H478" s="307"/>
      <c r="I478" s="307"/>
      <c r="J478" s="308"/>
      <c r="K478" s="308"/>
    </row>
    <row r="479" spans="7:11" x14ac:dyDescent="0.3">
      <c r="G479" s="313"/>
      <c r="H479" s="307"/>
      <c r="I479" s="307"/>
      <c r="J479" s="308"/>
      <c r="K479" s="308"/>
    </row>
    <row r="480" spans="7:11" x14ac:dyDescent="0.3">
      <c r="G480" s="313"/>
      <c r="H480" s="307"/>
      <c r="I480" s="307"/>
      <c r="J480" s="308"/>
      <c r="K480" s="308"/>
    </row>
    <row r="481" spans="7:11" x14ac:dyDescent="0.3">
      <c r="G481" s="313"/>
      <c r="H481" s="307"/>
      <c r="I481" s="307"/>
      <c r="J481" s="308"/>
      <c r="K481" s="308"/>
    </row>
    <row r="482" spans="7:11" x14ac:dyDescent="0.3">
      <c r="G482" s="313"/>
      <c r="H482" s="307"/>
      <c r="I482" s="307"/>
      <c r="J482" s="308"/>
      <c r="K482" s="308"/>
    </row>
    <row r="483" spans="7:11" x14ac:dyDescent="0.3">
      <c r="G483" s="313"/>
      <c r="H483" s="307"/>
      <c r="I483" s="307"/>
      <c r="J483" s="308"/>
      <c r="K483" s="308"/>
    </row>
    <row r="484" spans="7:11" x14ac:dyDescent="0.3">
      <c r="G484" s="313"/>
      <c r="H484" s="307"/>
      <c r="I484" s="307"/>
      <c r="J484" s="308"/>
      <c r="K484" s="308"/>
    </row>
    <row r="485" spans="7:11" x14ac:dyDescent="0.3">
      <c r="G485" s="313"/>
      <c r="H485" s="307"/>
      <c r="I485" s="307"/>
      <c r="J485" s="308"/>
      <c r="K485" s="308"/>
    </row>
    <row r="486" spans="7:11" x14ac:dyDescent="0.3">
      <c r="G486" s="313"/>
      <c r="H486" s="307"/>
      <c r="I486" s="307"/>
      <c r="J486" s="308"/>
      <c r="K486" s="308"/>
    </row>
    <row r="487" spans="7:11" x14ac:dyDescent="0.3">
      <c r="G487" s="313"/>
      <c r="H487" s="307"/>
      <c r="I487" s="307"/>
      <c r="J487" s="308"/>
      <c r="K487" s="308"/>
    </row>
    <row r="488" spans="7:11" x14ac:dyDescent="0.3">
      <c r="G488" s="313"/>
      <c r="H488" s="307"/>
      <c r="I488" s="307"/>
      <c r="J488" s="308"/>
      <c r="K488" s="308"/>
    </row>
    <row r="489" spans="7:11" x14ac:dyDescent="0.3">
      <c r="G489" s="313"/>
      <c r="H489" s="307"/>
      <c r="I489" s="307"/>
      <c r="J489" s="308"/>
      <c r="K489" s="308"/>
    </row>
    <row r="490" spans="7:11" x14ac:dyDescent="0.3">
      <c r="G490" s="313"/>
      <c r="H490" s="307"/>
      <c r="I490" s="307"/>
      <c r="J490" s="308"/>
      <c r="K490" s="308"/>
    </row>
    <row r="491" spans="7:11" x14ac:dyDescent="0.3">
      <c r="G491" s="313"/>
      <c r="H491" s="307"/>
      <c r="I491" s="307"/>
      <c r="J491" s="308"/>
      <c r="K491" s="308"/>
    </row>
    <row r="492" spans="7:11" x14ac:dyDescent="0.3">
      <c r="G492" s="313"/>
      <c r="H492" s="307"/>
      <c r="I492" s="307"/>
      <c r="J492" s="308"/>
      <c r="K492" s="308"/>
    </row>
    <row r="493" spans="7:11" x14ac:dyDescent="0.3">
      <c r="G493" s="313"/>
      <c r="H493" s="307"/>
      <c r="I493" s="307"/>
      <c r="J493" s="308"/>
      <c r="K493" s="308"/>
    </row>
    <row r="494" spans="7:11" x14ac:dyDescent="0.3">
      <c r="G494" s="313"/>
      <c r="H494" s="307"/>
      <c r="I494" s="307"/>
      <c r="J494" s="308"/>
      <c r="K494" s="308"/>
    </row>
    <row r="495" spans="7:11" x14ac:dyDescent="0.3">
      <c r="G495" s="313"/>
      <c r="H495" s="307"/>
      <c r="I495" s="307"/>
      <c r="J495" s="308"/>
      <c r="K495" s="308"/>
    </row>
    <row r="496" spans="7:11" x14ac:dyDescent="0.3">
      <c r="G496" s="313"/>
      <c r="H496" s="307"/>
      <c r="I496" s="307"/>
      <c r="J496" s="308"/>
      <c r="K496" s="308"/>
    </row>
    <row r="497" spans="7:11" x14ac:dyDescent="0.3">
      <c r="G497" s="313"/>
      <c r="H497" s="307"/>
      <c r="I497" s="307"/>
      <c r="J497" s="308"/>
      <c r="K497" s="308"/>
    </row>
    <row r="498" spans="7:11" x14ac:dyDescent="0.3">
      <c r="G498" s="313"/>
      <c r="H498" s="307"/>
      <c r="I498" s="307"/>
      <c r="J498" s="308"/>
      <c r="K498" s="308"/>
    </row>
    <row r="499" spans="7:11" x14ac:dyDescent="0.3">
      <c r="G499" s="313"/>
      <c r="H499" s="307"/>
      <c r="I499" s="307"/>
      <c r="J499" s="308"/>
      <c r="K499" s="308"/>
    </row>
    <row r="500" spans="7:11" x14ac:dyDescent="0.3">
      <c r="G500" s="313"/>
      <c r="H500" s="307"/>
      <c r="I500" s="307"/>
      <c r="J500" s="308"/>
      <c r="K500" s="308"/>
    </row>
    <row r="501" spans="7:11" x14ac:dyDescent="0.3">
      <c r="G501" s="313"/>
      <c r="H501" s="307"/>
      <c r="I501" s="307"/>
      <c r="J501" s="308"/>
      <c r="K501" s="308"/>
    </row>
    <row r="502" spans="7:11" x14ac:dyDescent="0.3">
      <c r="G502" s="313"/>
      <c r="H502" s="307"/>
      <c r="I502" s="307"/>
      <c r="J502" s="308"/>
      <c r="K502" s="308"/>
    </row>
    <row r="503" spans="7:11" x14ac:dyDescent="0.3">
      <c r="G503" s="313"/>
      <c r="H503" s="307"/>
      <c r="I503" s="307"/>
      <c r="J503" s="308"/>
      <c r="K503" s="308"/>
    </row>
    <row r="504" spans="7:11" x14ac:dyDescent="0.3">
      <c r="G504" s="313"/>
      <c r="H504" s="307"/>
      <c r="I504" s="307"/>
      <c r="J504" s="308"/>
      <c r="K504" s="308"/>
    </row>
    <row r="505" spans="7:11" x14ac:dyDescent="0.3">
      <c r="G505" s="313"/>
      <c r="H505" s="307"/>
      <c r="I505" s="307"/>
      <c r="J505" s="308"/>
      <c r="K505" s="308"/>
    </row>
    <row r="506" spans="7:11" x14ac:dyDescent="0.3">
      <c r="G506" s="313"/>
      <c r="H506" s="307"/>
      <c r="I506" s="307"/>
      <c r="J506" s="308"/>
      <c r="K506" s="308"/>
    </row>
    <row r="507" spans="7:11" x14ac:dyDescent="0.3">
      <c r="G507" s="313"/>
      <c r="H507" s="307"/>
      <c r="I507" s="307"/>
      <c r="J507" s="308"/>
      <c r="K507" s="308"/>
    </row>
    <row r="508" spans="7:11" x14ac:dyDescent="0.3">
      <c r="G508" s="313"/>
      <c r="H508" s="307"/>
      <c r="I508" s="307"/>
      <c r="J508" s="308"/>
      <c r="K508" s="308"/>
    </row>
    <row r="509" spans="7:11" x14ac:dyDescent="0.3">
      <c r="G509" s="313"/>
      <c r="H509" s="307"/>
      <c r="I509" s="307"/>
      <c r="J509" s="308"/>
      <c r="K509" s="308"/>
    </row>
    <row r="510" spans="7:11" x14ac:dyDescent="0.3">
      <c r="G510" s="313"/>
      <c r="H510" s="307"/>
      <c r="I510" s="307"/>
      <c r="J510" s="308"/>
      <c r="K510" s="308"/>
    </row>
    <row r="511" spans="7:11" x14ac:dyDescent="0.3">
      <c r="G511" s="313"/>
      <c r="H511" s="307"/>
      <c r="I511" s="307"/>
      <c r="J511" s="308"/>
      <c r="K511" s="308"/>
    </row>
    <row r="512" spans="7:11" x14ac:dyDescent="0.3">
      <c r="G512" s="313"/>
      <c r="H512" s="307"/>
      <c r="I512" s="307"/>
      <c r="J512" s="308"/>
      <c r="K512" s="308"/>
    </row>
    <row r="513" spans="7:11" x14ac:dyDescent="0.3">
      <c r="G513" s="313"/>
      <c r="H513" s="307"/>
      <c r="I513" s="307"/>
      <c r="J513" s="308"/>
      <c r="K513" s="308"/>
    </row>
    <row r="514" spans="7:11" x14ac:dyDescent="0.3">
      <c r="G514" s="313"/>
      <c r="H514" s="307"/>
      <c r="I514" s="307"/>
      <c r="J514" s="308"/>
      <c r="K514" s="308"/>
    </row>
    <row r="515" spans="7:11" x14ac:dyDescent="0.3">
      <c r="G515" s="313"/>
      <c r="H515" s="307"/>
      <c r="I515" s="307"/>
      <c r="J515" s="308"/>
      <c r="K515" s="308"/>
    </row>
    <row r="516" spans="7:11" x14ac:dyDescent="0.3">
      <c r="G516" s="313"/>
      <c r="H516" s="307"/>
      <c r="I516" s="307"/>
      <c r="J516" s="308"/>
      <c r="K516" s="308"/>
    </row>
    <row r="517" spans="7:11" x14ac:dyDescent="0.3">
      <c r="G517" s="313"/>
      <c r="H517" s="307"/>
      <c r="I517" s="307"/>
      <c r="J517" s="308"/>
      <c r="K517" s="308"/>
    </row>
    <row r="518" spans="7:11" x14ac:dyDescent="0.3">
      <c r="G518" s="313"/>
      <c r="H518" s="307"/>
      <c r="I518" s="307"/>
      <c r="J518" s="308"/>
      <c r="K518" s="308"/>
    </row>
    <row r="519" spans="7:11" x14ac:dyDescent="0.3">
      <c r="G519" s="313"/>
      <c r="H519" s="307"/>
      <c r="I519" s="307"/>
      <c r="J519" s="308"/>
      <c r="K519" s="308"/>
    </row>
    <row r="520" spans="7:11" x14ac:dyDescent="0.3">
      <c r="G520" s="313"/>
      <c r="H520" s="307"/>
      <c r="I520" s="307"/>
      <c r="J520" s="308"/>
      <c r="K520" s="308"/>
    </row>
    <row r="521" spans="7:11" x14ac:dyDescent="0.3">
      <c r="G521" s="313"/>
      <c r="H521" s="307"/>
      <c r="I521" s="307"/>
      <c r="J521" s="308"/>
      <c r="K521" s="308"/>
    </row>
    <row r="522" spans="7:11" x14ac:dyDescent="0.3">
      <c r="G522" s="313"/>
      <c r="H522" s="307"/>
      <c r="I522" s="307"/>
      <c r="J522" s="308"/>
      <c r="K522" s="308"/>
    </row>
    <row r="523" spans="7:11" x14ac:dyDescent="0.3">
      <c r="G523" s="313"/>
      <c r="H523" s="307"/>
      <c r="I523" s="307"/>
      <c r="J523" s="308"/>
      <c r="K523" s="308"/>
    </row>
    <row r="524" spans="7:11" x14ac:dyDescent="0.3">
      <c r="G524" s="313"/>
      <c r="H524" s="307"/>
      <c r="I524" s="307"/>
      <c r="J524" s="308"/>
      <c r="K524" s="308"/>
    </row>
    <row r="525" spans="7:11" x14ac:dyDescent="0.3">
      <c r="G525" s="313"/>
      <c r="H525" s="307"/>
      <c r="I525" s="307"/>
      <c r="J525" s="308"/>
      <c r="K525" s="308"/>
    </row>
    <row r="526" spans="7:11" x14ac:dyDescent="0.3">
      <c r="G526" s="313"/>
      <c r="H526" s="307"/>
      <c r="I526" s="307"/>
      <c r="J526" s="308"/>
      <c r="K526" s="308"/>
    </row>
    <row r="527" spans="7:11" x14ac:dyDescent="0.3">
      <c r="G527" s="313"/>
      <c r="H527" s="307"/>
      <c r="I527" s="307"/>
      <c r="J527" s="308"/>
      <c r="K527" s="308"/>
    </row>
    <row r="528" spans="7:11" x14ac:dyDescent="0.3">
      <c r="G528" s="313"/>
      <c r="H528" s="307"/>
      <c r="I528" s="307"/>
      <c r="J528" s="308"/>
      <c r="K528" s="308"/>
    </row>
    <row r="529" spans="7:11" x14ac:dyDescent="0.3">
      <c r="G529" s="313"/>
      <c r="H529" s="307"/>
      <c r="I529" s="307"/>
      <c r="J529" s="308"/>
      <c r="K529" s="308"/>
    </row>
    <row r="530" spans="7:11" x14ac:dyDescent="0.3">
      <c r="G530" s="313"/>
      <c r="H530" s="307"/>
      <c r="I530" s="307"/>
      <c r="J530" s="308"/>
      <c r="K530" s="308"/>
    </row>
    <row r="531" spans="7:11" x14ac:dyDescent="0.3">
      <c r="G531" s="313"/>
      <c r="H531" s="307"/>
      <c r="I531" s="307"/>
      <c r="J531" s="308"/>
      <c r="K531" s="308"/>
    </row>
    <row r="532" spans="7:11" x14ac:dyDescent="0.3">
      <c r="G532" s="313"/>
      <c r="H532" s="307"/>
      <c r="I532" s="307"/>
      <c r="J532" s="308"/>
      <c r="K532" s="308"/>
    </row>
    <row r="533" spans="7:11" x14ac:dyDescent="0.3">
      <c r="G533" s="313"/>
      <c r="H533" s="307"/>
      <c r="I533" s="307"/>
      <c r="J533" s="308"/>
      <c r="K533" s="308"/>
    </row>
    <row r="534" spans="7:11" x14ac:dyDescent="0.3">
      <c r="G534" s="313"/>
      <c r="H534" s="307"/>
      <c r="I534" s="307"/>
      <c r="J534" s="308"/>
      <c r="K534" s="308"/>
    </row>
    <row r="535" spans="7:11" x14ac:dyDescent="0.3">
      <c r="G535" s="313"/>
      <c r="H535" s="307"/>
      <c r="I535" s="307"/>
      <c r="J535" s="308"/>
      <c r="K535" s="308"/>
    </row>
    <row r="536" spans="7:11" x14ac:dyDescent="0.3">
      <c r="G536" s="313"/>
      <c r="H536" s="307"/>
      <c r="I536" s="307"/>
      <c r="J536" s="308"/>
      <c r="K536" s="308"/>
    </row>
    <row r="537" spans="7:11" x14ac:dyDescent="0.3">
      <c r="G537" s="313"/>
      <c r="H537" s="307"/>
      <c r="I537" s="307"/>
      <c r="J537" s="308"/>
      <c r="K537" s="308"/>
    </row>
    <row r="538" spans="7:11" x14ac:dyDescent="0.3">
      <c r="G538" s="313"/>
      <c r="H538" s="307"/>
      <c r="I538" s="307"/>
      <c r="J538" s="308"/>
      <c r="K538" s="308"/>
    </row>
    <row r="539" spans="7:11" x14ac:dyDescent="0.3">
      <c r="G539" s="313"/>
      <c r="H539" s="307"/>
      <c r="I539" s="307"/>
      <c r="J539" s="308"/>
      <c r="K539" s="308"/>
    </row>
    <row r="540" spans="7:11" x14ac:dyDescent="0.3">
      <c r="G540" s="313"/>
      <c r="H540" s="307"/>
      <c r="I540" s="307"/>
      <c r="J540" s="308"/>
      <c r="K540" s="308"/>
    </row>
    <row r="541" spans="7:11" x14ac:dyDescent="0.3">
      <c r="G541" s="313"/>
      <c r="H541" s="307"/>
      <c r="I541" s="307"/>
      <c r="J541" s="308"/>
      <c r="K541" s="308"/>
    </row>
    <row r="542" spans="7:11" x14ac:dyDescent="0.3">
      <c r="G542" s="313"/>
      <c r="H542" s="307"/>
      <c r="I542" s="307"/>
      <c r="J542" s="308"/>
      <c r="K542" s="308"/>
    </row>
    <row r="543" spans="7:11" x14ac:dyDescent="0.3">
      <c r="G543" s="313"/>
      <c r="H543" s="307"/>
      <c r="I543" s="307"/>
      <c r="J543" s="308"/>
      <c r="K543" s="308"/>
    </row>
    <row r="544" spans="7:11" x14ac:dyDescent="0.3">
      <c r="G544" s="313"/>
      <c r="H544" s="307"/>
      <c r="I544" s="307"/>
      <c r="J544" s="308"/>
      <c r="K544" s="308"/>
    </row>
    <row r="545" spans="7:11" x14ac:dyDescent="0.3">
      <c r="G545" s="313"/>
      <c r="H545" s="307"/>
      <c r="I545" s="307"/>
      <c r="J545" s="308"/>
      <c r="K545" s="308"/>
    </row>
    <row r="546" spans="7:11" x14ac:dyDescent="0.3">
      <c r="G546" s="313"/>
      <c r="H546" s="307"/>
      <c r="I546" s="307"/>
      <c r="J546" s="308"/>
      <c r="K546" s="308"/>
    </row>
    <row r="547" spans="7:11" x14ac:dyDescent="0.3">
      <c r="G547" s="313"/>
      <c r="H547" s="307"/>
      <c r="I547" s="307"/>
      <c r="J547" s="308"/>
      <c r="K547" s="308"/>
    </row>
    <row r="548" spans="7:11" x14ac:dyDescent="0.3">
      <c r="G548" s="313"/>
      <c r="H548" s="307"/>
      <c r="I548" s="307"/>
      <c r="J548" s="308"/>
      <c r="K548" s="308"/>
    </row>
    <row r="549" spans="7:11" x14ac:dyDescent="0.3">
      <c r="G549" s="313"/>
      <c r="H549" s="307"/>
      <c r="I549" s="307"/>
      <c r="J549" s="308"/>
      <c r="K549" s="308"/>
    </row>
    <row r="550" spans="7:11" x14ac:dyDescent="0.3">
      <c r="G550" s="313"/>
      <c r="H550" s="307"/>
      <c r="I550" s="307"/>
      <c r="J550" s="308"/>
      <c r="K550" s="308"/>
    </row>
    <row r="551" spans="7:11" x14ac:dyDescent="0.3">
      <c r="G551" s="313"/>
      <c r="H551" s="307"/>
      <c r="I551" s="307"/>
      <c r="J551" s="308"/>
      <c r="K551" s="308"/>
    </row>
    <row r="552" spans="7:11" x14ac:dyDescent="0.3">
      <c r="G552" s="313"/>
      <c r="H552" s="307"/>
      <c r="I552" s="307"/>
      <c r="J552" s="308"/>
      <c r="K552" s="308"/>
    </row>
    <row r="553" spans="7:11" x14ac:dyDescent="0.3">
      <c r="G553" s="313"/>
      <c r="H553" s="307"/>
      <c r="I553" s="307"/>
      <c r="J553" s="308"/>
      <c r="K553" s="308"/>
    </row>
    <row r="554" spans="7:11" x14ac:dyDescent="0.3">
      <c r="G554" s="313"/>
      <c r="H554" s="307"/>
      <c r="I554" s="307"/>
      <c r="J554" s="308"/>
      <c r="K554" s="308"/>
    </row>
    <row r="555" spans="7:11" x14ac:dyDescent="0.3">
      <c r="G555" s="313"/>
      <c r="H555" s="307"/>
      <c r="I555" s="307"/>
      <c r="J555" s="308"/>
      <c r="K555" s="308"/>
    </row>
    <row r="556" spans="7:11" x14ac:dyDescent="0.3">
      <c r="G556" s="313"/>
      <c r="H556" s="307"/>
      <c r="I556" s="307"/>
      <c r="J556" s="308"/>
      <c r="K556" s="308"/>
    </row>
    <row r="557" spans="7:11" x14ac:dyDescent="0.3">
      <c r="G557" s="313"/>
      <c r="H557" s="307"/>
      <c r="I557" s="307"/>
      <c r="J557" s="308"/>
      <c r="K557" s="308"/>
    </row>
    <row r="558" spans="7:11" x14ac:dyDescent="0.3">
      <c r="G558" s="313"/>
      <c r="H558" s="307"/>
      <c r="I558" s="307"/>
      <c r="J558" s="308"/>
      <c r="K558" s="308"/>
    </row>
    <row r="559" spans="7:11" x14ac:dyDescent="0.3">
      <c r="G559" s="313"/>
      <c r="H559" s="307"/>
      <c r="I559" s="307"/>
      <c r="J559" s="308"/>
      <c r="K559" s="308"/>
    </row>
    <row r="560" spans="7:11" x14ac:dyDescent="0.3">
      <c r="G560" s="313"/>
      <c r="H560" s="307"/>
      <c r="I560" s="307"/>
      <c r="J560" s="308"/>
      <c r="K560" s="308"/>
    </row>
    <row r="561" spans="7:11" x14ac:dyDescent="0.3">
      <c r="G561" s="313"/>
      <c r="H561" s="307"/>
      <c r="I561" s="307"/>
      <c r="J561" s="308"/>
      <c r="K561" s="308"/>
    </row>
    <row r="562" spans="7:11" x14ac:dyDescent="0.3">
      <c r="G562" s="313"/>
      <c r="H562" s="307"/>
      <c r="I562" s="307"/>
      <c r="J562" s="308"/>
      <c r="K562" s="308"/>
    </row>
    <row r="563" spans="7:11" x14ac:dyDescent="0.3">
      <c r="G563" s="313"/>
      <c r="H563" s="307"/>
      <c r="I563" s="307"/>
      <c r="J563" s="308"/>
      <c r="K563" s="308"/>
    </row>
    <row r="564" spans="7:11" x14ac:dyDescent="0.3">
      <c r="G564" s="313"/>
      <c r="H564" s="307"/>
      <c r="I564" s="307"/>
      <c r="J564" s="308"/>
      <c r="K564" s="308"/>
    </row>
    <row r="565" spans="7:11" x14ac:dyDescent="0.3">
      <c r="G565" s="313"/>
      <c r="H565" s="307"/>
      <c r="I565" s="307"/>
      <c r="J565" s="308"/>
      <c r="K565" s="308"/>
    </row>
    <row r="566" spans="7:11" x14ac:dyDescent="0.3">
      <c r="G566" s="313"/>
      <c r="H566" s="307"/>
      <c r="I566" s="307"/>
      <c r="J566" s="308"/>
      <c r="K566" s="308"/>
    </row>
    <row r="567" spans="7:11" x14ac:dyDescent="0.3">
      <c r="G567" s="313"/>
      <c r="H567" s="307"/>
      <c r="I567" s="307"/>
      <c r="J567" s="308"/>
      <c r="K567" s="308"/>
    </row>
    <row r="568" spans="7:11" x14ac:dyDescent="0.3">
      <c r="G568" s="313"/>
      <c r="H568" s="307"/>
      <c r="I568" s="307"/>
      <c r="J568" s="308"/>
      <c r="K568" s="308"/>
    </row>
    <row r="569" spans="7:11" x14ac:dyDescent="0.3">
      <c r="G569" s="313"/>
      <c r="H569" s="307"/>
      <c r="I569" s="307"/>
      <c r="J569" s="308"/>
      <c r="K569" s="308"/>
    </row>
    <row r="570" spans="7:11" x14ac:dyDescent="0.3">
      <c r="G570" s="313"/>
      <c r="H570" s="307"/>
      <c r="I570" s="307"/>
      <c r="J570" s="308"/>
      <c r="K570" s="308"/>
    </row>
    <row r="571" spans="7:11" x14ac:dyDescent="0.3">
      <c r="G571" s="313"/>
      <c r="H571" s="307"/>
      <c r="I571" s="307"/>
      <c r="J571" s="308"/>
      <c r="K571" s="308"/>
    </row>
    <row r="572" spans="7:11" x14ac:dyDescent="0.3">
      <c r="G572" s="313"/>
      <c r="H572" s="307"/>
      <c r="I572" s="307"/>
      <c r="J572" s="308"/>
      <c r="K572" s="308"/>
    </row>
    <row r="573" spans="7:11" x14ac:dyDescent="0.3">
      <c r="G573" s="313"/>
      <c r="H573" s="307"/>
      <c r="I573" s="307"/>
      <c r="J573" s="308"/>
      <c r="K573" s="308"/>
    </row>
    <row r="574" spans="7:11" x14ac:dyDescent="0.3">
      <c r="G574" s="313"/>
      <c r="H574" s="307"/>
      <c r="I574" s="307"/>
      <c r="J574" s="308"/>
      <c r="K574" s="308"/>
    </row>
    <row r="575" spans="7:11" x14ac:dyDescent="0.3">
      <c r="G575" s="313"/>
      <c r="H575" s="307"/>
      <c r="I575" s="307"/>
      <c r="J575" s="308"/>
      <c r="K575" s="308"/>
    </row>
    <row r="576" spans="7:11" x14ac:dyDescent="0.3">
      <c r="G576" s="313"/>
      <c r="H576" s="307"/>
      <c r="I576" s="307"/>
      <c r="J576" s="308"/>
      <c r="K576" s="308"/>
    </row>
    <row r="577" spans="7:11" x14ac:dyDescent="0.3">
      <c r="G577" s="313"/>
      <c r="H577" s="307"/>
      <c r="I577" s="307"/>
      <c r="J577" s="308"/>
      <c r="K577" s="308"/>
    </row>
    <row r="578" spans="7:11" x14ac:dyDescent="0.3">
      <c r="G578" s="313"/>
      <c r="H578" s="307"/>
      <c r="I578" s="307"/>
      <c r="J578" s="308"/>
      <c r="K578" s="308"/>
    </row>
    <row r="579" spans="7:11" x14ac:dyDescent="0.3">
      <c r="G579" s="313"/>
      <c r="H579" s="307"/>
      <c r="I579" s="307"/>
      <c r="J579" s="308"/>
      <c r="K579" s="308"/>
    </row>
    <row r="580" spans="7:11" x14ac:dyDescent="0.3">
      <c r="G580" s="313"/>
      <c r="H580" s="307"/>
      <c r="I580" s="307"/>
      <c r="J580" s="308"/>
      <c r="K580" s="308"/>
    </row>
    <row r="581" spans="7:11" x14ac:dyDescent="0.3">
      <c r="G581" s="313"/>
      <c r="H581" s="307"/>
      <c r="I581" s="307"/>
      <c r="J581" s="308"/>
      <c r="K581" s="308"/>
    </row>
    <row r="582" spans="7:11" x14ac:dyDescent="0.3">
      <c r="G582" s="313"/>
      <c r="H582" s="307"/>
      <c r="I582" s="307"/>
      <c r="J582" s="308"/>
      <c r="K582" s="308"/>
    </row>
    <row r="583" spans="7:11" x14ac:dyDescent="0.3">
      <c r="G583" s="313"/>
      <c r="H583" s="307"/>
      <c r="I583" s="307"/>
      <c r="J583" s="308"/>
      <c r="K583" s="308"/>
    </row>
    <row r="584" spans="7:11" x14ac:dyDescent="0.3">
      <c r="G584" s="313"/>
      <c r="H584" s="307"/>
      <c r="I584" s="307"/>
      <c r="J584" s="308"/>
      <c r="K584" s="308"/>
    </row>
    <row r="585" spans="7:11" x14ac:dyDescent="0.3">
      <c r="G585" s="313"/>
      <c r="H585" s="307"/>
      <c r="I585" s="307"/>
      <c r="J585" s="308"/>
      <c r="K585" s="308"/>
    </row>
    <row r="586" spans="7:11" x14ac:dyDescent="0.3">
      <c r="G586" s="313"/>
      <c r="H586" s="307"/>
      <c r="I586" s="307"/>
      <c r="J586" s="308"/>
      <c r="K586" s="308"/>
    </row>
    <row r="587" spans="7:11" x14ac:dyDescent="0.3">
      <c r="G587" s="313"/>
      <c r="H587" s="307"/>
      <c r="I587" s="307"/>
      <c r="J587" s="308"/>
      <c r="K587" s="308"/>
    </row>
    <row r="588" spans="7:11" x14ac:dyDescent="0.3">
      <c r="G588" s="313"/>
      <c r="H588" s="307"/>
      <c r="I588" s="307"/>
      <c r="J588" s="308"/>
      <c r="K588" s="308"/>
    </row>
    <row r="589" spans="7:11" x14ac:dyDescent="0.3">
      <c r="G589" s="313"/>
      <c r="H589" s="307"/>
      <c r="I589" s="307"/>
      <c r="J589" s="308"/>
      <c r="K589" s="308"/>
    </row>
    <row r="590" spans="7:11" x14ac:dyDescent="0.3">
      <c r="G590" s="313"/>
      <c r="H590" s="307"/>
      <c r="I590" s="307"/>
      <c r="J590" s="308"/>
      <c r="K590" s="308"/>
    </row>
    <row r="591" spans="7:11" x14ac:dyDescent="0.3">
      <c r="G591" s="313"/>
      <c r="H591" s="307"/>
      <c r="I591" s="307"/>
      <c r="J591" s="308"/>
      <c r="K591" s="308"/>
    </row>
    <row r="592" spans="7:11" x14ac:dyDescent="0.3">
      <c r="G592" s="313"/>
      <c r="H592" s="307"/>
      <c r="I592" s="307"/>
      <c r="J592" s="308"/>
      <c r="K592" s="308"/>
    </row>
    <row r="593" spans="7:11" x14ac:dyDescent="0.3">
      <c r="G593" s="313"/>
      <c r="H593" s="307"/>
      <c r="I593" s="307"/>
      <c r="J593" s="308"/>
      <c r="K593" s="308"/>
    </row>
    <row r="594" spans="7:11" x14ac:dyDescent="0.3">
      <c r="G594" s="313"/>
      <c r="H594" s="307"/>
      <c r="I594" s="307"/>
      <c r="J594" s="308"/>
      <c r="K594" s="308"/>
    </row>
    <row r="595" spans="7:11" x14ac:dyDescent="0.3">
      <c r="G595" s="313"/>
      <c r="H595" s="307"/>
      <c r="I595" s="307"/>
      <c r="J595" s="308"/>
      <c r="K595" s="308"/>
    </row>
    <row r="596" spans="7:11" x14ac:dyDescent="0.3">
      <c r="G596" s="313"/>
      <c r="H596" s="307"/>
      <c r="I596" s="307"/>
      <c r="J596" s="308"/>
      <c r="K596" s="308"/>
    </row>
    <row r="597" spans="7:11" x14ac:dyDescent="0.3">
      <c r="G597" s="313"/>
      <c r="H597" s="307"/>
      <c r="I597" s="307"/>
      <c r="J597" s="308"/>
      <c r="K597" s="308"/>
    </row>
    <row r="598" spans="7:11" x14ac:dyDescent="0.3">
      <c r="G598" s="313"/>
      <c r="H598" s="307"/>
      <c r="I598" s="307"/>
      <c r="J598" s="308"/>
      <c r="K598" s="308"/>
    </row>
    <row r="599" spans="7:11" x14ac:dyDescent="0.3">
      <c r="G599" s="313"/>
      <c r="H599" s="307"/>
      <c r="I599" s="307"/>
      <c r="J599" s="308"/>
      <c r="K599" s="308"/>
    </row>
    <row r="600" spans="7:11" x14ac:dyDescent="0.3">
      <c r="G600" s="313"/>
      <c r="H600" s="307"/>
      <c r="I600" s="307"/>
      <c r="J600" s="308"/>
      <c r="K600" s="308"/>
    </row>
    <row r="601" spans="7:11" x14ac:dyDescent="0.3">
      <c r="G601" s="313"/>
      <c r="H601" s="307"/>
      <c r="I601" s="307"/>
      <c r="J601" s="308"/>
      <c r="K601" s="308"/>
    </row>
    <row r="602" spans="7:11" x14ac:dyDescent="0.3">
      <c r="G602" s="313"/>
      <c r="H602" s="307"/>
      <c r="I602" s="307"/>
      <c r="J602" s="308"/>
      <c r="K602" s="308"/>
    </row>
    <row r="603" spans="7:11" x14ac:dyDescent="0.3">
      <c r="G603" s="313"/>
      <c r="H603" s="307"/>
      <c r="I603" s="307"/>
      <c r="J603" s="308"/>
      <c r="K603" s="308"/>
    </row>
    <row r="604" spans="7:11" x14ac:dyDescent="0.3">
      <c r="G604" s="313"/>
      <c r="H604" s="307"/>
      <c r="I604" s="307"/>
      <c r="J604" s="308"/>
      <c r="K604" s="308"/>
    </row>
    <row r="605" spans="7:11" x14ac:dyDescent="0.3">
      <c r="G605" s="313"/>
      <c r="H605" s="307"/>
      <c r="I605" s="307"/>
      <c r="J605" s="308"/>
      <c r="K605" s="308"/>
    </row>
    <row r="606" spans="7:11" x14ac:dyDescent="0.3">
      <c r="G606" s="313"/>
      <c r="H606" s="307"/>
      <c r="I606" s="307"/>
      <c r="J606" s="308"/>
      <c r="K606" s="308"/>
    </row>
    <row r="607" spans="7:11" x14ac:dyDescent="0.3">
      <c r="G607" s="313"/>
      <c r="H607" s="307"/>
      <c r="I607" s="307"/>
      <c r="J607" s="308"/>
      <c r="K607" s="308"/>
    </row>
    <row r="608" spans="7:11" x14ac:dyDescent="0.3">
      <c r="G608" s="313"/>
      <c r="H608" s="307"/>
      <c r="I608" s="307"/>
      <c r="J608" s="308"/>
      <c r="K608" s="308"/>
    </row>
    <row r="609" spans="7:11" x14ac:dyDescent="0.3">
      <c r="G609" s="313"/>
      <c r="H609" s="307"/>
      <c r="I609" s="307"/>
      <c r="J609" s="308"/>
      <c r="K609" s="308"/>
    </row>
    <row r="610" spans="7:11" x14ac:dyDescent="0.3">
      <c r="G610" s="313"/>
      <c r="H610" s="307"/>
      <c r="I610" s="307"/>
      <c r="J610" s="308"/>
      <c r="K610" s="308"/>
    </row>
    <row r="611" spans="7:11" x14ac:dyDescent="0.3">
      <c r="G611" s="313"/>
      <c r="H611" s="307"/>
      <c r="I611" s="307"/>
      <c r="J611" s="308"/>
      <c r="K611" s="308"/>
    </row>
    <row r="612" spans="7:11" x14ac:dyDescent="0.3">
      <c r="G612" s="313"/>
      <c r="H612" s="307"/>
      <c r="I612" s="307"/>
      <c r="J612" s="308"/>
      <c r="K612" s="308"/>
    </row>
    <row r="613" spans="7:11" x14ac:dyDescent="0.3">
      <c r="G613" s="313"/>
      <c r="H613" s="307"/>
      <c r="I613" s="307"/>
      <c r="J613" s="308"/>
      <c r="K613" s="308"/>
    </row>
    <row r="614" spans="7:11" x14ac:dyDescent="0.3">
      <c r="G614" s="313"/>
      <c r="H614" s="307"/>
      <c r="I614" s="307"/>
      <c r="J614" s="308"/>
      <c r="K614" s="308"/>
    </row>
    <row r="615" spans="7:11" x14ac:dyDescent="0.3">
      <c r="G615" s="313"/>
      <c r="H615" s="307"/>
      <c r="I615" s="307"/>
      <c r="J615" s="308"/>
      <c r="K615" s="308"/>
    </row>
    <row r="616" spans="7:11" x14ac:dyDescent="0.3">
      <c r="G616" s="313"/>
      <c r="H616" s="307"/>
      <c r="I616" s="307"/>
      <c r="J616" s="308"/>
      <c r="K616" s="308"/>
    </row>
    <row r="617" spans="7:11" x14ac:dyDescent="0.3">
      <c r="G617" s="313"/>
      <c r="H617" s="307"/>
      <c r="I617" s="307"/>
      <c r="J617" s="308"/>
      <c r="K617" s="308"/>
    </row>
    <row r="618" spans="7:11" x14ac:dyDescent="0.3">
      <c r="G618" s="313"/>
      <c r="H618" s="307"/>
      <c r="I618" s="307"/>
      <c r="J618" s="308"/>
      <c r="K618" s="308"/>
    </row>
    <row r="619" spans="7:11" x14ac:dyDescent="0.3">
      <c r="G619" s="313"/>
      <c r="H619" s="307"/>
      <c r="I619" s="307"/>
      <c r="J619" s="308"/>
      <c r="K619" s="308"/>
    </row>
    <row r="620" spans="7:11" x14ac:dyDescent="0.3">
      <c r="G620" s="313"/>
      <c r="H620" s="307"/>
      <c r="I620" s="307"/>
      <c r="J620" s="308"/>
      <c r="K620" s="308"/>
    </row>
    <row r="621" spans="7:11" x14ac:dyDescent="0.3">
      <c r="G621" s="313"/>
      <c r="H621" s="307"/>
      <c r="I621" s="307"/>
      <c r="J621" s="308"/>
      <c r="K621" s="308"/>
    </row>
    <row r="622" spans="7:11" x14ac:dyDescent="0.3">
      <c r="G622" s="313"/>
      <c r="H622" s="307"/>
      <c r="I622" s="307"/>
      <c r="J622" s="308"/>
      <c r="K622" s="308"/>
    </row>
    <row r="623" spans="7:11" x14ac:dyDescent="0.3">
      <c r="G623" s="313"/>
      <c r="H623" s="307"/>
      <c r="I623" s="307"/>
      <c r="J623" s="308"/>
      <c r="K623" s="308"/>
    </row>
    <row r="624" spans="7:11" x14ac:dyDescent="0.3">
      <c r="G624" s="313"/>
      <c r="H624" s="307"/>
      <c r="I624" s="307"/>
      <c r="J624" s="308"/>
      <c r="K624" s="308"/>
    </row>
    <row r="625" spans="7:11" x14ac:dyDescent="0.3">
      <c r="G625" s="313"/>
      <c r="H625" s="307"/>
      <c r="I625" s="307"/>
      <c r="J625" s="308"/>
      <c r="K625" s="308"/>
    </row>
    <row r="626" spans="7:11" x14ac:dyDescent="0.3">
      <c r="G626" s="313"/>
      <c r="H626" s="307"/>
      <c r="I626" s="307"/>
      <c r="J626" s="308"/>
      <c r="K626" s="308"/>
    </row>
    <row r="627" spans="7:11" x14ac:dyDescent="0.3">
      <c r="G627" s="313"/>
      <c r="H627" s="307"/>
      <c r="I627" s="307"/>
      <c r="J627" s="308"/>
      <c r="K627" s="308"/>
    </row>
    <row r="628" spans="7:11" x14ac:dyDescent="0.3">
      <c r="G628" s="313"/>
      <c r="H628" s="307"/>
      <c r="I628" s="307"/>
      <c r="J628" s="308"/>
      <c r="K628" s="308"/>
    </row>
    <row r="629" spans="7:11" x14ac:dyDescent="0.3">
      <c r="G629" s="313"/>
      <c r="H629" s="307"/>
      <c r="I629" s="307"/>
      <c r="J629" s="308"/>
      <c r="K629" s="308"/>
    </row>
    <row r="630" spans="7:11" x14ac:dyDescent="0.3">
      <c r="G630" s="313"/>
      <c r="H630" s="307"/>
      <c r="I630" s="307"/>
      <c r="J630" s="308"/>
      <c r="K630" s="308"/>
    </row>
    <row r="631" spans="7:11" x14ac:dyDescent="0.3">
      <c r="G631" s="313"/>
      <c r="H631" s="307"/>
      <c r="I631" s="307"/>
      <c r="J631" s="308"/>
      <c r="K631" s="308"/>
    </row>
    <row r="632" spans="7:11" x14ac:dyDescent="0.3">
      <c r="G632" s="313"/>
      <c r="H632" s="307"/>
      <c r="I632" s="307"/>
      <c r="J632" s="308"/>
      <c r="K632" s="308"/>
    </row>
    <row r="633" spans="7:11" x14ac:dyDescent="0.3">
      <c r="G633" s="313"/>
      <c r="H633" s="307"/>
      <c r="I633" s="307"/>
      <c r="J633" s="308"/>
      <c r="K633" s="308"/>
    </row>
    <row r="634" spans="7:11" x14ac:dyDescent="0.3">
      <c r="G634" s="313"/>
      <c r="H634" s="307"/>
      <c r="I634" s="307"/>
      <c r="J634" s="308"/>
      <c r="K634" s="308"/>
    </row>
    <row r="635" spans="7:11" x14ac:dyDescent="0.3">
      <c r="G635" s="313"/>
      <c r="H635" s="307"/>
      <c r="I635" s="307"/>
      <c r="J635" s="308"/>
      <c r="K635" s="308"/>
    </row>
    <row r="636" spans="7:11" x14ac:dyDescent="0.3">
      <c r="G636" s="313"/>
      <c r="H636" s="307"/>
      <c r="I636" s="307"/>
      <c r="J636" s="308"/>
      <c r="K636" s="308"/>
    </row>
    <row r="637" spans="7:11" x14ac:dyDescent="0.3">
      <c r="G637" s="313"/>
      <c r="H637" s="307"/>
      <c r="I637" s="307"/>
      <c r="J637" s="308"/>
      <c r="K637" s="308"/>
    </row>
    <row r="638" spans="7:11" x14ac:dyDescent="0.3">
      <c r="G638" s="313"/>
      <c r="H638" s="307"/>
      <c r="I638" s="307"/>
      <c r="J638" s="308"/>
      <c r="K638" s="308"/>
    </row>
    <row r="639" spans="7:11" x14ac:dyDescent="0.3">
      <c r="G639" s="313"/>
      <c r="H639" s="307"/>
      <c r="I639" s="307"/>
      <c r="J639" s="308"/>
      <c r="K639" s="308"/>
    </row>
    <row r="640" spans="7:11" x14ac:dyDescent="0.3">
      <c r="G640" s="313"/>
      <c r="H640" s="307"/>
      <c r="I640" s="307"/>
      <c r="J640" s="308"/>
      <c r="K640" s="308"/>
    </row>
    <row r="641" spans="7:11" x14ac:dyDescent="0.3">
      <c r="G641" s="313"/>
      <c r="H641" s="307"/>
      <c r="I641" s="307"/>
      <c r="J641" s="308"/>
      <c r="K641" s="308"/>
    </row>
    <row r="642" spans="7:11" x14ac:dyDescent="0.3">
      <c r="G642" s="313"/>
      <c r="H642" s="307"/>
      <c r="I642" s="307"/>
      <c r="J642" s="308"/>
      <c r="K642" s="308"/>
    </row>
    <row r="643" spans="7:11" x14ac:dyDescent="0.3">
      <c r="G643" s="313"/>
      <c r="H643" s="307"/>
      <c r="I643" s="307"/>
      <c r="J643" s="308"/>
      <c r="K643" s="308"/>
    </row>
    <row r="644" spans="7:11" x14ac:dyDescent="0.3">
      <c r="G644" s="313"/>
      <c r="H644" s="307"/>
      <c r="I644" s="307"/>
      <c r="J644" s="308"/>
      <c r="K644" s="308"/>
    </row>
    <row r="645" spans="7:11" x14ac:dyDescent="0.3">
      <c r="G645" s="313"/>
      <c r="H645" s="307"/>
      <c r="I645" s="307"/>
      <c r="J645" s="308"/>
      <c r="K645" s="308"/>
    </row>
    <row r="646" spans="7:11" x14ac:dyDescent="0.3">
      <c r="G646" s="313"/>
      <c r="H646" s="307"/>
      <c r="I646" s="307"/>
      <c r="J646" s="308"/>
      <c r="K646" s="308"/>
    </row>
    <row r="647" spans="7:11" x14ac:dyDescent="0.3">
      <c r="G647" s="313"/>
      <c r="H647" s="307"/>
      <c r="I647" s="307"/>
      <c r="J647" s="308"/>
      <c r="K647" s="308"/>
    </row>
    <row r="648" spans="7:11" x14ac:dyDescent="0.3">
      <c r="G648" s="313"/>
      <c r="H648" s="307"/>
      <c r="I648" s="307"/>
      <c r="J648" s="308"/>
      <c r="K648" s="308"/>
    </row>
    <row r="649" spans="7:11" x14ac:dyDescent="0.3">
      <c r="G649" s="313"/>
      <c r="H649" s="307"/>
      <c r="I649" s="307"/>
      <c r="J649" s="308"/>
      <c r="K649" s="308"/>
    </row>
    <row r="650" spans="7:11" x14ac:dyDescent="0.3">
      <c r="G650" s="313"/>
      <c r="H650" s="307"/>
      <c r="I650" s="307"/>
      <c r="J650" s="308"/>
      <c r="K650" s="308"/>
    </row>
    <row r="651" spans="7:11" x14ac:dyDescent="0.3">
      <c r="G651" s="313"/>
      <c r="H651" s="307"/>
      <c r="I651" s="307"/>
      <c r="J651" s="308"/>
      <c r="K651" s="308"/>
    </row>
    <row r="652" spans="7:11" x14ac:dyDescent="0.3">
      <c r="G652" s="313"/>
      <c r="H652" s="307"/>
      <c r="I652" s="307"/>
      <c r="J652" s="308"/>
      <c r="K652" s="308"/>
    </row>
    <row r="653" spans="7:11" x14ac:dyDescent="0.3">
      <c r="G653" s="313"/>
      <c r="H653" s="307"/>
      <c r="I653" s="307"/>
      <c r="J653" s="308"/>
      <c r="K653" s="308"/>
    </row>
    <row r="654" spans="7:11" x14ac:dyDescent="0.3">
      <c r="G654" s="313"/>
      <c r="H654" s="307"/>
      <c r="I654" s="307"/>
      <c r="J654" s="308"/>
      <c r="K654" s="308"/>
    </row>
    <row r="655" spans="7:11" x14ac:dyDescent="0.3">
      <c r="G655" s="313"/>
      <c r="H655" s="307"/>
      <c r="I655" s="307"/>
      <c r="J655" s="308"/>
      <c r="K655" s="308"/>
    </row>
    <row r="656" spans="7:11" x14ac:dyDescent="0.3">
      <c r="G656" s="313"/>
      <c r="H656" s="307"/>
      <c r="I656" s="307"/>
      <c r="J656" s="308"/>
      <c r="K656" s="308"/>
    </row>
    <row r="657" spans="7:11" x14ac:dyDescent="0.3">
      <c r="G657" s="313"/>
      <c r="H657" s="307"/>
      <c r="I657" s="307"/>
      <c r="J657" s="308"/>
      <c r="K657" s="308"/>
    </row>
    <row r="658" spans="7:11" x14ac:dyDescent="0.3">
      <c r="G658" s="313"/>
      <c r="H658" s="307"/>
      <c r="I658" s="307"/>
      <c r="J658" s="308"/>
      <c r="K658" s="308"/>
    </row>
    <row r="659" spans="7:11" x14ac:dyDescent="0.3">
      <c r="G659" s="313"/>
      <c r="H659" s="307"/>
      <c r="I659" s="307"/>
      <c r="J659" s="308"/>
      <c r="K659" s="308"/>
    </row>
    <row r="660" spans="7:11" x14ac:dyDescent="0.3">
      <c r="G660" s="313"/>
      <c r="H660" s="307"/>
      <c r="I660" s="307"/>
      <c r="J660" s="308"/>
      <c r="K660" s="308"/>
    </row>
    <row r="661" spans="7:11" x14ac:dyDescent="0.3">
      <c r="G661" s="313"/>
      <c r="H661" s="307"/>
      <c r="I661" s="307"/>
      <c r="J661" s="308"/>
      <c r="K661" s="308"/>
    </row>
    <row r="662" spans="7:11" x14ac:dyDescent="0.3">
      <c r="G662" s="313"/>
      <c r="H662" s="307"/>
      <c r="I662" s="307"/>
      <c r="J662" s="308"/>
      <c r="K662" s="308"/>
    </row>
    <row r="663" spans="7:11" x14ac:dyDescent="0.3">
      <c r="G663" s="313"/>
      <c r="H663" s="307"/>
      <c r="I663" s="307"/>
      <c r="J663" s="308"/>
      <c r="K663" s="308"/>
    </row>
    <row r="664" spans="7:11" x14ac:dyDescent="0.3">
      <c r="G664" s="313"/>
      <c r="H664" s="307"/>
      <c r="I664" s="307"/>
      <c r="J664" s="308"/>
      <c r="K664" s="308"/>
    </row>
    <row r="665" spans="7:11" x14ac:dyDescent="0.3">
      <c r="G665" s="313"/>
      <c r="H665" s="307"/>
      <c r="I665" s="307"/>
      <c r="J665" s="308"/>
      <c r="K665" s="308"/>
    </row>
    <row r="666" spans="7:11" x14ac:dyDescent="0.3">
      <c r="G666" s="313"/>
      <c r="H666" s="307"/>
      <c r="I666" s="307"/>
      <c r="J666" s="308"/>
      <c r="K666" s="308"/>
    </row>
    <row r="667" spans="7:11" x14ac:dyDescent="0.3">
      <c r="G667" s="313"/>
      <c r="H667" s="307"/>
      <c r="I667" s="307"/>
      <c r="J667" s="308"/>
      <c r="K667" s="308"/>
    </row>
    <row r="668" spans="7:11" x14ac:dyDescent="0.3">
      <c r="G668" s="313"/>
      <c r="H668" s="307"/>
      <c r="I668" s="307"/>
      <c r="J668" s="308"/>
      <c r="K668" s="308"/>
    </row>
    <row r="669" spans="7:11" x14ac:dyDescent="0.3">
      <c r="G669" s="313"/>
      <c r="H669" s="307"/>
      <c r="I669" s="307"/>
      <c r="J669" s="308"/>
      <c r="K669" s="308"/>
    </row>
    <row r="670" spans="7:11" x14ac:dyDescent="0.3">
      <c r="G670" s="313"/>
      <c r="H670" s="307"/>
      <c r="I670" s="307"/>
      <c r="J670" s="308"/>
      <c r="K670" s="308"/>
    </row>
    <row r="671" spans="7:11" x14ac:dyDescent="0.3">
      <c r="G671" s="313"/>
      <c r="H671" s="307"/>
      <c r="I671" s="307"/>
      <c r="J671" s="308"/>
      <c r="K671" s="308"/>
    </row>
    <row r="672" spans="7:11" x14ac:dyDescent="0.3">
      <c r="G672" s="313"/>
      <c r="H672" s="307"/>
      <c r="I672" s="307"/>
      <c r="J672" s="308"/>
      <c r="K672" s="308"/>
    </row>
    <row r="673" spans="7:11" x14ac:dyDescent="0.3">
      <c r="G673" s="313"/>
      <c r="H673" s="307"/>
      <c r="I673" s="307"/>
      <c r="J673" s="308"/>
      <c r="K673" s="308"/>
    </row>
    <row r="674" spans="7:11" x14ac:dyDescent="0.3">
      <c r="G674" s="313"/>
      <c r="H674" s="307"/>
      <c r="I674" s="307"/>
      <c r="J674" s="308"/>
      <c r="K674" s="308"/>
    </row>
    <row r="675" spans="7:11" x14ac:dyDescent="0.3">
      <c r="G675" s="313"/>
      <c r="H675" s="307"/>
      <c r="I675" s="307"/>
      <c r="J675" s="308"/>
      <c r="K675" s="308"/>
    </row>
    <row r="676" spans="7:11" x14ac:dyDescent="0.3">
      <c r="G676" s="313"/>
      <c r="H676" s="307"/>
      <c r="I676" s="307"/>
      <c r="J676" s="308"/>
      <c r="K676" s="308"/>
    </row>
    <row r="677" spans="7:11" x14ac:dyDescent="0.3">
      <c r="G677" s="313"/>
      <c r="H677" s="307"/>
      <c r="I677" s="307"/>
      <c r="J677" s="308"/>
      <c r="K677" s="308"/>
    </row>
    <row r="678" spans="7:11" x14ac:dyDescent="0.3">
      <c r="G678" s="313"/>
      <c r="H678" s="307"/>
      <c r="I678" s="307"/>
      <c r="J678" s="308"/>
      <c r="K678" s="308"/>
    </row>
    <row r="679" spans="7:11" x14ac:dyDescent="0.3">
      <c r="G679" s="313"/>
      <c r="H679" s="307"/>
      <c r="I679" s="307"/>
      <c r="J679" s="308"/>
      <c r="K679" s="308"/>
    </row>
    <row r="680" spans="7:11" x14ac:dyDescent="0.3">
      <c r="G680" s="313"/>
      <c r="H680" s="307"/>
      <c r="I680" s="307"/>
      <c r="J680" s="308"/>
      <c r="K680" s="308"/>
    </row>
    <row r="681" spans="7:11" x14ac:dyDescent="0.3">
      <c r="G681" s="313"/>
      <c r="H681" s="307"/>
      <c r="I681" s="307"/>
      <c r="J681" s="308"/>
      <c r="K681" s="308"/>
    </row>
    <row r="682" spans="7:11" x14ac:dyDescent="0.3">
      <c r="G682" s="313"/>
      <c r="H682" s="307"/>
      <c r="I682" s="307"/>
      <c r="J682" s="308"/>
      <c r="K682" s="308"/>
    </row>
    <row r="683" spans="7:11" x14ac:dyDescent="0.3">
      <c r="G683" s="313"/>
      <c r="H683" s="307"/>
      <c r="I683" s="307"/>
      <c r="J683" s="308"/>
      <c r="K683" s="308"/>
    </row>
    <row r="684" spans="7:11" x14ac:dyDescent="0.3">
      <c r="G684" s="313"/>
      <c r="H684" s="307"/>
      <c r="I684" s="307"/>
      <c r="J684" s="308"/>
      <c r="K684" s="308"/>
    </row>
    <row r="685" spans="7:11" x14ac:dyDescent="0.3">
      <c r="G685" s="313"/>
      <c r="H685" s="307"/>
      <c r="I685" s="307"/>
      <c r="J685" s="308"/>
      <c r="K685" s="308"/>
    </row>
    <row r="686" spans="7:11" x14ac:dyDescent="0.3">
      <c r="G686" s="313"/>
      <c r="H686" s="307"/>
      <c r="I686" s="307"/>
      <c r="J686" s="308"/>
      <c r="K686" s="308"/>
    </row>
    <row r="687" spans="7:11" x14ac:dyDescent="0.3">
      <c r="G687" s="313"/>
      <c r="H687" s="307"/>
      <c r="I687" s="307"/>
      <c r="J687" s="308"/>
      <c r="K687" s="308"/>
    </row>
    <row r="688" spans="7:11" x14ac:dyDescent="0.3">
      <c r="G688" s="313"/>
      <c r="H688" s="307"/>
      <c r="I688" s="307"/>
      <c r="J688" s="308"/>
      <c r="K688" s="308"/>
    </row>
    <row r="689" spans="7:11" x14ac:dyDescent="0.3">
      <c r="G689" s="313"/>
      <c r="H689" s="307"/>
      <c r="I689" s="307"/>
      <c r="J689" s="308"/>
      <c r="K689" s="308"/>
    </row>
    <row r="690" spans="7:11" x14ac:dyDescent="0.3">
      <c r="G690" s="313"/>
      <c r="H690" s="307"/>
      <c r="I690" s="307"/>
      <c r="J690" s="308"/>
      <c r="K690" s="308"/>
    </row>
    <row r="691" spans="7:11" x14ac:dyDescent="0.3">
      <c r="G691" s="313"/>
      <c r="H691" s="307"/>
      <c r="I691" s="307"/>
      <c r="J691" s="308"/>
      <c r="K691" s="308"/>
    </row>
    <row r="692" spans="7:11" x14ac:dyDescent="0.3">
      <c r="G692" s="313"/>
      <c r="H692" s="307"/>
      <c r="I692" s="307"/>
      <c r="J692" s="308"/>
      <c r="K692" s="308"/>
    </row>
    <row r="693" spans="7:11" x14ac:dyDescent="0.3">
      <c r="G693" s="313"/>
      <c r="H693" s="307"/>
      <c r="I693" s="307"/>
      <c r="J693" s="308"/>
      <c r="K693" s="308"/>
    </row>
    <row r="694" spans="7:11" x14ac:dyDescent="0.3">
      <c r="G694" s="313"/>
      <c r="H694" s="307"/>
      <c r="I694" s="307"/>
      <c r="J694" s="308"/>
      <c r="K694" s="308"/>
    </row>
    <row r="695" spans="7:11" x14ac:dyDescent="0.3">
      <c r="G695" s="313"/>
      <c r="H695" s="307"/>
      <c r="I695" s="307"/>
      <c r="J695" s="308"/>
      <c r="K695" s="308"/>
    </row>
    <row r="696" spans="7:11" x14ac:dyDescent="0.3">
      <c r="G696" s="313"/>
      <c r="H696" s="307"/>
      <c r="I696" s="307"/>
      <c r="J696" s="308"/>
      <c r="K696" s="308"/>
    </row>
    <row r="697" spans="7:11" x14ac:dyDescent="0.3">
      <c r="G697" s="313"/>
      <c r="H697" s="307"/>
      <c r="I697" s="307"/>
      <c r="J697" s="308"/>
      <c r="K697" s="308"/>
    </row>
    <row r="698" spans="7:11" x14ac:dyDescent="0.3">
      <c r="G698" s="313"/>
      <c r="H698" s="307"/>
      <c r="I698" s="307"/>
      <c r="J698" s="308"/>
      <c r="K698" s="308"/>
    </row>
    <row r="699" spans="7:11" x14ac:dyDescent="0.3">
      <c r="G699" s="313"/>
      <c r="H699" s="307"/>
      <c r="I699" s="307"/>
      <c r="J699" s="308"/>
      <c r="K699" s="308"/>
    </row>
    <row r="700" spans="7:11" x14ac:dyDescent="0.3">
      <c r="G700" s="313"/>
      <c r="H700" s="307"/>
      <c r="I700" s="307"/>
      <c r="J700" s="308"/>
      <c r="K700" s="308"/>
    </row>
    <row r="701" spans="7:11" x14ac:dyDescent="0.3">
      <c r="G701" s="313"/>
      <c r="H701" s="307"/>
      <c r="I701" s="307"/>
      <c r="J701" s="308"/>
      <c r="K701" s="308"/>
    </row>
    <row r="702" spans="7:11" x14ac:dyDescent="0.3">
      <c r="G702" s="313"/>
      <c r="H702" s="307"/>
      <c r="I702" s="307"/>
      <c r="J702" s="308"/>
      <c r="K702" s="308"/>
    </row>
    <row r="703" spans="7:11" x14ac:dyDescent="0.3">
      <c r="G703" s="313"/>
      <c r="H703" s="307"/>
      <c r="I703" s="307"/>
      <c r="J703" s="308"/>
      <c r="K703" s="308"/>
    </row>
    <row r="704" spans="7:11" x14ac:dyDescent="0.3">
      <c r="G704" s="313"/>
      <c r="H704" s="307"/>
      <c r="I704" s="307"/>
      <c r="J704" s="308"/>
      <c r="K704" s="308"/>
    </row>
    <row r="705" spans="7:11" x14ac:dyDescent="0.3">
      <c r="G705" s="313"/>
      <c r="H705" s="307"/>
      <c r="I705" s="307"/>
      <c r="J705" s="308"/>
      <c r="K705" s="308"/>
    </row>
    <row r="706" spans="7:11" x14ac:dyDescent="0.3">
      <c r="G706" s="313"/>
      <c r="H706" s="307"/>
      <c r="I706" s="307"/>
      <c r="J706" s="308"/>
      <c r="K706" s="308"/>
    </row>
    <row r="707" spans="7:11" x14ac:dyDescent="0.3">
      <c r="G707" s="313"/>
      <c r="H707" s="307"/>
      <c r="I707" s="307"/>
      <c r="J707" s="308"/>
      <c r="K707" s="308"/>
    </row>
    <row r="708" spans="7:11" x14ac:dyDescent="0.3">
      <c r="G708" s="313"/>
      <c r="H708" s="307"/>
      <c r="I708" s="307"/>
      <c r="J708" s="308"/>
      <c r="K708" s="308"/>
    </row>
    <row r="709" spans="7:11" x14ac:dyDescent="0.3">
      <c r="G709" s="91"/>
    </row>
    <row r="710" spans="7:11" x14ac:dyDescent="0.3">
      <c r="G710" s="91"/>
    </row>
  </sheetData>
  <sheetProtection algorithmName="SHA-512" hashValue="A4l4VJzS0mb+65ef7TZdcrqAfrrNGaUNlsRpmBCksxV5J+5MSmEJuMYX+pw5OjCv6zS5C8hVSHKs2MxDrSmI7A==" saltValue="Kvmou2l2Ui69J9Q0VX04VQ==" spinCount="100000" sheet="1" formatColumns="0"/>
  <mergeCells count="24">
    <mergeCell ref="N1:S2"/>
    <mergeCell ref="A1:K1"/>
    <mergeCell ref="C3:D3"/>
    <mergeCell ref="F3:G3"/>
    <mergeCell ref="B5:I5"/>
    <mergeCell ref="A3:A4"/>
    <mergeCell ref="B14:K14"/>
    <mergeCell ref="B11:I11"/>
    <mergeCell ref="E3:E4"/>
    <mergeCell ref="H3:H4"/>
    <mergeCell ref="I3:I4"/>
    <mergeCell ref="B3:B4"/>
    <mergeCell ref="B70:I70"/>
    <mergeCell ref="A99:A100"/>
    <mergeCell ref="B42:I42"/>
    <mergeCell ref="B57:I57"/>
    <mergeCell ref="F90:J90"/>
    <mergeCell ref="F91:J91"/>
    <mergeCell ref="F92:J92"/>
    <mergeCell ref="D87:H87"/>
    <mergeCell ref="D88:H88"/>
    <mergeCell ref="D89:H89"/>
    <mergeCell ref="B76:I76"/>
    <mergeCell ref="A50:A51"/>
  </mergeCells>
  <phoneticPr fontId="11" type="noConversion"/>
  <conditionalFormatting sqref="N99:Q99">
    <cfRule type="cellIs" dxfId="6" priority="3" operator="equal">
      <formula>"error"</formula>
    </cfRule>
  </conditionalFormatting>
  <conditionalFormatting sqref="R77:R80">
    <cfRule type="cellIs" dxfId="5" priority="2" operator="equal">
      <formula>"error"</formula>
    </cfRule>
  </conditionalFormatting>
  <conditionalFormatting sqref="R5:S9">
    <cfRule type="cellIs" dxfId="4" priority="6" operator="equal">
      <formula>"error"</formula>
    </cfRule>
  </conditionalFormatting>
  <conditionalFormatting sqref="S10 R11:S12 S13 R14:S14 S15 R16:S29 S30:S31 R32:S35 S36:S37 R38:S40 S41 R42:S55 S56 R57:S57 S58 R59:S60 S61 R62:S68 S69 R70:S72 S73:S75 R76:S76 S77:S81 R82:S82 R100:S102">
    <cfRule type="cellIs" dxfId="3" priority="8" operator="equal">
      <formula>"error"</formula>
    </cfRule>
  </conditionalFormatting>
  <conditionalFormatting sqref="S83:S99">
    <cfRule type="cellIs" dxfId="2" priority="1" operator="equal">
      <formula>"error"</formula>
    </cfRule>
  </conditionalFormatting>
  <pageMargins left="0.25" right="0.18478260899999999" top="0.27" bottom="0.25" header="6.4960630000000005E-2" footer="6.4960630000000005E-2"/>
  <pageSetup paperSize="9" fitToHeight="0" orientation="landscape" blackAndWhite="1"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2D7573-0DAB-4C41-9CD6-1C983625BFA2}">
  <dimension ref="A1:I92"/>
  <sheetViews>
    <sheetView topLeftCell="A43" workbookViewId="0">
      <selection activeCell="C88" sqref="C88"/>
    </sheetView>
  </sheetViews>
  <sheetFormatPr defaultRowHeight="12" x14ac:dyDescent="0.25"/>
  <cols>
    <col min="1" max="1" width="12.109375" style="2" customWidth="1"/>
    <col min="2" max="2" width="26.109375" style="158" customWidth="1"/>
    <col min="3" max="3" width="15.21875" style="155" customWidth="1"/>
    <col min="4" max="4" width="16" style="155" customWidth="1"/>
    <col min="5" max="5" width="18.21875" style="155" customWidth="1"/>
    <col min="6" max="6" width="12.88671875" style="155" customWidth="1"/>
    <col min="7" max="7" width="17.44140625" style="155" customWidth="1"/>
    <col min="8" max="8" width="14.5546875" style="155" customWidth="1"/>
    <col min="9" max="9" width="13.21875" style="155" customWidth="1"/>
    <col min="10" max="16384" width="8.88671875" style="155"/>
  </cols>
  <sheetData>
    <row r="1" spans="1:9" x14ac:dyDescent="0.25">
      <c r="A1" s="384" t="s">
        <v>375</v>
      </c>
      <c r="B1" s="385" t="s">
        <v>376</v>
      </c>
      <c r="C1" s="383" t="s">
        <v>3</v>
      </c>
      <c r="D1" s="383"/>
      <c r="E1" s="383" t="s">
        <v>30</v>
      </c>
      <c r="F1" s="383" t="s">
        <v>4</v>
      </c>
      <c r="G1" s="383"/>
      <c r="H1" s="383" t="s">
        <v>31</v>
      </c>
      <c r="I1" s="383" t="s">
        <v>0</v>
      </c>
    </row>
    <row r="2" spans="1:9" ht="60" x14ac:dyDescent="0.25">
      <c r="A2" s="384"/>
      <c r="B2" s="385"/>
      <c r="C2" s="154" t="s">
        <v>39</v>
      </c>
      <c r="D2" s="154" t="s">
        <v>163</v>
      </c>
      <c r="E2" s="383"/>
      <c r="F2" s="154" t="s">
        <v>40</v>
      </c>
      <c r="G2" s="154" t="s">
        <v>41</v>
      </c>
      <c r="H2" s="383"/>
      <c r="I2" s="383"/>
    </row>
    <row r="3" spans="1:9" ht="26.4" customHeight="1" x14ac:dyDescent="0.25">
      <c r="A3" s="386" t="s">
        <v>263</v>
      </c>
      <c r="B3" s="160" t="s">
        <v>340</v>
      </c>
      <c r="C3" s="156">
        <f>Buget_cerere!C6</f>
        <v>0</v>
      </c>
      <c r="D3" s="156">
        <f>Buget_cerere!D6</f>
        <v>0</v>
      </c>
      <c r="E3" s="156">
        <f>Buget_cerere!E6</f>
        <v>0</v>
      </c>
      <c r="F3" s="156">
        <f>Buget_cerere!F6</f>
        <v>0</v>
      </c>
      <c r="G3" s="156">
        <f>Buget_cerere!G6</f>
        <v>0</v>
      </c>
      <c r="H3" s="156">
        <f>Buget_cerere!H6</f>
        <v>0</v>
      </c>
      <c r="I3" s="156">
        <f>Buget_cerere!I6</f>
        <v>0</v>
      </c>
    </row>
    <row r="4" spans="1:9" ht="48" x14ac:dyDescent="0.25">
      <c r="A4" s="386"/>
      <c r="B4" s="160" t="s">
        <v>286</v>
      </c>
      <c r="C4" s="156">
        <f>Buget_cerere!C49</f>
        <v>0</v>
      </c>
      <c r="D4" s="156">
        <f>Buget_cerere!D49</f>
        <v>0</v>
      </c>
      <c r="E4" s="156">
        <f>Buget_cerere!E49</f>
        <v>0</v>
      </c>
      <c r="F4" s="156">
        <f>Buget_cerere!F49</f>
        <v>0</v>
      </c>
      <c r="G4" s="156">
        <f>Buget_cerere!G49</f>
        <v>0</v>
      </c>
      <c r="H4" s="156">
        <f>Buget_cerere!H49</f>
        <v>0</v>
      </c>
      <c r="I4" s="156">
        <f>Buget_cerere!I49</f>
        <v>0</v>
      </c>
    </row>
    <row r="5" spans="1:9" ht="15" customHeight="1" x14ac:dyDescent="0.25">
      <c r="A5" s="386"/>
      <c r="B5" s="160" t="s">
        <v>296</v>
      </c>
      <c r="C5" s="156">
        <f>Buget_cerere!C52</f>
        <v>0</v>
      </c>
      <c r="D5" s="156">
        <f>Buget_cerere!D52</f>
        <v>0</v>
      </c>
      <c r="E5" s="156">
        <f>Buget_cerere!E52</f>
        <v>0</v>
      </c>
      <c r="F5" s="156">
        <f>Buget_cerere!F52</f>
        <v>0</v>
      </c>
      <c r="G5" s="156">
        <f>Buget_cerere!G52</f>
        <v>0</v>
      </c>
      <c r="H5" s="156">
        <f>Buget_cerere!H52</f>
        <v>0</v>
      </c>
      <c r="I5" s="156">
        <f>Buget_cerere!I52</f>
        <v>0</v>
      </c>
    </row>
    <row r="6" spans="1:9" ht="14.4" customHeight="1" x14ac:dyDescent="0.25">
      <c r="A6" s="386"/>
      <c r="B6" s="160" t="s">
        <v>298</v>
      </c>
      <c r="C6" s="156">
        <f>Buget_cerere!C54</f>
        <v>0</v>
      </c>
      <c r="D6" s="156">
        <f>Buget_cerere!D54</f>
        <v>0</v>
      </c>
      <c r="E6" s="156">
        <f>Buget_cerere!E54</f>
        <v>0</v>
      </c>
      <c r="F6" s="156">
        <f>Buget_cerere!F54</f>
        <v>0</v>
      </c>
      <c r="G6" s="156">
        <f>Buget_cerere!G54</f>
        <v>0</v>
      </c>
      <c r="H6" s="156">
        <f>Buget_cerere!H54</f>
        <v>0</v>
      </c>
      <c r="I6" s="156">
        <f>Buget_cerere!I54</f>
        <v>0</v>
      </c>
    </row>
    <row r="7" spans="1:9" ht="24" hidden="1" x14ac:dyDescent="0.25">
      <c r="A7" s="386"/>
      <c r="B7" s="160" t="s">
        <v>341</v>
      </c>
      <c r="C7" s="156"/>
      <c r="D7" s="156"/>
      <c r="E7" s="156"/>
      <c r="F7" s="156"/>
      <c r="G7" s="156"/>
      <c r="H7" s="156"/>
      <c r="I7" s="156"/>
    </row>
    <row r="8" spans="1:9" ht="72" hidden="1" x14ac:dyDescent="0.25">
      <c r="A8" s="386"/>
      <c r="B8" s="160" t="s">
        <v>342</v>
      </c>
      <c r="C8" s="156">
        <f>Buget_cerere!C50</f>
        <v>0</v>
      </c>
      <c r="D8" s="156">
        <f>Buget_cerere!D50</f>
        <v>0</v>
      </c>
      <c r="E8" s="156">
        <f>Buget_cerere!E50</f>
        <v>0</v>
      </c>
      <c r="F8" s="156">
        <f>Buget_cerere!F50</f>
        <v>0</v>
      </c>
      <c r="G8" s="156">
        <f>Buget_cerere!G50</f>
        <v>0</v>
      </c>
      <c r="H8" s="156">
        <f>Buget_cerere!H50</f>
        <v>0</v>
      </c>
      <c r="I8" s="156">
        <f>Buget_cerere!I50</f>
        <v>0</v>
      </c>
    </row>
    <row r="9" spans="1:9" ht="24" hidden="1" x14ac:dyDescent="0.25">
      <c r="A9" s="386"/>
      <c r="B9" s="160" t="s">
        <v>343</v>
      </c>
      <c r="C9" s="156"/>
      <c r="D9" s="156"/>
      <c r="E9" s="156"/>
      <c r="F9" s="156"/>
      <c r="G9" s="156"/>
      <c r="H9" s="156"/>
      <c r="I9" s="156"/>
    </row>
    <row r="10" spans="1:9" ht="24" hidden="1" x14ac:dyDescent="0.25">
      <c r="A10" s="386"/>
      <c r="B10" s="160" t="s">
        <v>344</v>
      </c>
      <c r="C10" s="156"/>
      <c r="D10" s="156"/>
      <c r="E10" s="156"/>
      <c r="F10" s="156"/>
      <c r="G10" s="156"/>
      <c r="H10" s="156"/>
      <c r="I10" s="156"/>
    </row>
    <row r="11" spans="1:9" ht="36" hidden="1" x14ac:dyDescent="0.25">
      <c r="A11" s="386"/>
      <c r="B11" s="160" t="s">
        <v>345</v>
      </c>
      <c r="C11" s="156"/>
      <c r="D11" s="156"/>
      <c r="E11" s="156"/>
      <c r="F11" s="156"/>
      <c r="G11" s="156"/>
      <c r="H11" s="156"/>
      <c r="I11" s="156"/>
    </row>
    <row r="12" spans="1:9" ht="36" hidden="1" x14ac:dyDescent="0.25">
      <c r="A12" s="386"/>
      <c r="B12" s="160" t="s">
        <v>346</v>
      </c>
      <c r="C12" s="156"/>
      <c r="D12" s="156"/>
      <c r="E12" s="156"/>
      <c r="F12" s="156"/>
      <c r="G12" s="156"/>
      <c r="H12" s="156"/>
      <c r="I12" s="156"/>
    </row>
    <row r="13" spans="1:9" hidden="1" x14ac:dyDescent="0.25">
      <c r="A13" s="386"/>
      <c r="B13" s="160" t="s">
        <v>347</v>
      </c>
      <c r="C13" s="156"/>
      <c r="D13" s="156"/>
      <c r="E13" s="156"/>
      <c r="F13" s="156"/>
      <c r="G13" s="156"/>
      <c r="H13" s="156"/>
      <c r="I13" s="156"/>
    </row>
    <row r="14" spans="1:9" ht="16.8" hidden="1" customHeight="1" x14ac:dyDescent="0.25">
      <c r="A14" s="169" t="s">
        <v>297</v>
      </c>
      <c r="B14" s="170" t="s">
        <v>329</v>
      </c>
      <c r="C14" s="171"/>
      <c r="D14" s="171"/>
      <c r="E14" s="171"/>
      <c r="F14" s="171"/>
      <c r="G14" s="171"/>
      <c r="H14" s="171"/>
      <c r="I14" s="171"/>
    </row>
    <row r="15" spans="1:9" x14ac:dyDescent="0.25">
      <c r="A15" s="387" t="s">
        <v>265</v>
      </c>
      <c r="B15" s="163" t="s">
        <v>266</v>
      </c>
      <c r="C15" s="164">
        <f>Buget_cerere!C7</f>
        <v>0</v>
      </c>
      <c r="D15" s="164">
        <f>Buget_cerere!D7</f>
        <v>0</v>
      </c>
      <c r="E15" s="164">
        <f>Buget_cerere!E7</f>
        <v>0</v>
      </c>
      <c r="F15" s="164">
        <f>Buget_cerere!F7</f>
        <v>0</v>
      </c>
      <c r="G15" s="164">
        <f>Buget_cerere!G7</f>
        <v>0</v>
      </c>
      <c r="H15" s="164">
        <f>Buget_cerere!H7</f>
        <v>0</v>
      </c>
      <c r="I15" s="164">
        <f>Buget_cerere!I7</f>
        <v>0</v>
      </c>
    </row>
    <row r="16" spans="1:9" ht="36" x14ac:dyDescent="0.25">
      <c r="A16" s="387"/>
      <c r="B16" s="163" t="s">
        <v>267</v>
      </c>
      <c r="C16" s="164">
        <f>Buget_cerere!C8</f>
        <v>0</v>
      </c>
      <c r="D16" s="164">
        <f>Buget_cerere!D8</f>
        <v>0</v>
      </c>
      <c r="E16" s="164">
        <f>Buget_cerere!E8</f>
        <v>0</v>
      </c>
      <c r="F16" s="164">
        <f>Buget_cerere!F8</f>
        <v>0</v>
      </c>
      <c r="G16" s="164">
        <f>Buget_cerere!G8</f>
        <v>0</v>
      </c>
      <c r="H16" s="164">
        <f>Buget_cerere!H8</f>
        <v>0</v>
      </c>
      <c r="I16" s="164">
        <f>Buget_cerere!I8</f>
        <v>0</v>
      </c>
    </row>
    <row r="17" spans="1:9" ht="24" x14ac:dyDescent="0.25">
      <c r="A17" s="387"/>
      <c r="B17" s="163" t="s">
        <v>268</v>
      </c>
      <c r="C17" s="164">
        <f>Buget_cerere!C9</f>
        <v>0</v>
      </c>
      <c r="D17" s="164">
        <f>Buget_cerere!D9</f>
        <v>0</v>
      </c>
      <c r="E17" s="164">
        <f>Buget_cerere!E9</f>
        <v>0</v>
      </c>
      <c r="F17" s="164">
        <f>Buget_cerere!F9</f>
        <v>0</v>
      </c>
      <c r="G17" s="164">
        <f>Buget_cerere!G9</f>
        <v>0</v>
      </c>
      <c r="H17" s="164">
        <f>Buget_cerere!H9</f>
        <v>0</v>
      </c>
      <c r="I17" s="164">
        <f>Buget_cerere!I9</f>
        <v>0</v>
      </c>
    </row>
    <row r="18" spans="1:9" ht="36" x14ac:dyDescent="0.25">
      <c r="A18" s="387"/>
      <c r="B18" s="163" t="s">
        <v>269</v>
      </c>
      <c r="C18" s="164">
        <f>Buget_cerere!C12</f>
        <v>0</v>
      </c>
      <c r="D18" s="164">
        <f>Buget_cerere!D12</f>
        <v>0</v>
      </c>
      <c r="E18" s="164">
        <f>Buget_cerere!E12</f>
        <v>0</v>
      </c>
      <c r="F18" s="164">
        <f>Buget_cerere!F12</f>
        <v>0</v>
      </c>
      <c r="G18" s="164">
        <f>Buget_cerere!G12</f>
        <v>0</v>
      </c>
      <c r="H18" s="164">
        <f>Buget_cerere!H12</f>
        <v>0</v>
      </c>
      <c r="I18" s="164">
        <f>Buget_cerere!I12</f>
        <v>0</v>
      </c>
    </row>
    <row r="19" spans="1:9" x14ac:dyDescent="0.25">
      <c r="A19" s="387"/>
      <c r="B19" s="163" t="s">
        <v>283</v>
      </c>
      <c r="C19" s="164">
        <f>Buget_cerere!C43</f>
        <v>0</v>
      </c>
      <c r="D19" s="164">
        <f>Buget_cerere!D43</f>
        <v>0</v>
      </c>
      <c r="E19" s="164">
        <f>Buget_cerere!E43</f>
        <v>0</v>
      </c>
      <c r="F19" s="164">
        <f>Buget_cerere!F43</f>
        <v>0</v>
      </c>
      <c r="G19" s="164">
        <f>Buget_cerere!G43</f>
        <v>0</v>
      </c>
      <c r="H19" s="164">
        <f>Buget_cerere!H43</f>
        <v>0</v>
      </c>
      <c r="I19" s="164">
        <f>Buget_cerere!I43</f>
        <v>0</v>
      </c>
    </row>
    <row r="20" spans="1:9" ht="24" x14ac:dyDescent="0.25">
      <c r="A20" s="387"/>
      <c r="B20" s="163" t="s">
        <v>284</v>
      </c>
      <c r="C20" s="164">
        <f>Buget_cerere!C45</f>
        <v>0</v>
      </c>
      <c r="D20" s="164">
        <f>Buget_cerere!D45</f>
        <v>0</v>
      </c>
      <c r="E20" s="164">
        <f>Buget_cerere!E45</f>
        <v>0</v>
      </c>
      <c r="F20" s="164">
        <f>Buget_cerere!F45</f>
        <v>0</v>
      </c>
      <c r="G20" s="164">
        <f>Buget_cerere!G45</f>
        <v>0</v>
      </c>
      <c r="H20" s="164">
        <f>Buget_cerere!H45</f>
        <v>0</v>
      </c>
      <c r="I20" s="164">
        <f>Buget_cerere!I45</f>
        <v>0</v>
      </c>
    </row>
    <row r="21" spans="1:9" ht="46.2" customHeight="1" x14ac:dyDescent="0.25">
      <c r="A21" s="387"/>
      <c r="B21" s="163" t="s">
        <v>285</v>
      </c>
      <c r="C21" s="164">
        <f>Buget_cerere!C47</f>
        <v>0</v>
      </c>
      <c r="D21" s="164">
        <f>Buget_cerere!D47</f>
        <v>0</v>
      </c>
      <c r="E21" s="164">
        <f>Buget_cerere!E47</f>
        <v>0</v>
      </c>
      <c r="F21" s="164">
        <f>Buget_cerere!F47</f>
        <v>0</v>
      </c>
      <c r="G21" s="164">
        <f>Buget_cerere!G47</f>
        <v>0</v>
      </c>
      <c r="H21" s="164">
        <f>Buget_cerere!H47</f>
        <v>0</v>
      </c>
      <c r="I21" s="164">
        <f>Buget_cerere!I47</f>
        <v>0</v>
      </c>
    </row>
    <row r="22" spans="1:9" ht="36" x14ac:dyDescent="0.25">
      <c r="A22" s="387"/>
      <c r="B22" s="163" t="s">
        <v>294</v>
      </c>
      <c r="C22" s="164">
        <f>Buget_cerere!C59</f>
        <v>0</v>
      </c>
      <c r="D22" s="164">
        <f>Buget_cerere!D59</f>
        <v>0</v>
      </c>
      <c r="E22" s="164">
        <f>Buget_cerere!E59</f>
        <v>0</v>
      </c>
      <c r="F22" s="164">
        <f>Buget_cerere!F59</f>
        <v>0</v>
      </c>
      <c r="G22" s="164">
        <f>Buget_cerere!G59</f>
        <v>0</v>
      </c>
      <c r="H22" s="164">
        <f>Buget_cerere!H59</f>
        <v>0</v>
      </c>
      <c r="I22" s="164">
        <f>Buget_cerere!I59</f>
        <v>0</v>
      </c>
    </row>
    <row r="23" spans="1:9" ht="24" x14ac:dyDescent="0.25">
      <c r="A23" s="387"/>
      <c r="B23" s="163" t="s">
        <v>295</v>
      </c>
      <c r="C23" s="164">
        <f>Buget_cerere!C60</f>
        <v>0</v>
      </c>
      <c r="D23" s="164">
        <f>Buget_cerere!D60</f>
        <v>0</v>
      </c>
      <c r="E23" s="164">
        <f>Buget_cerere!E60</f>
        <v>0</v>
      </c>
      <c r="F23" s="164">
        <f>Buget_cerere!F60</f>
        <v>0</v>
      </c>
      <c r="G23" s="164">
        <f>Buget_cerere!G60</f>
        <v>0</v>
      </c>
      <c r="H23" s="164">
        <f>Buget_cerere!H60</f>
        <v>0</v>
      </c>
      <c r="I23" s="164">
        <f>Buget_cerere!I60</f>
        <v>0</v>
      </c>
    </row>
    <row r="24" spans="1:9" ht="24" x14ac:dyDescent="0.25">
      <c r="A24" s="387"/>
      <c r="B24" s="163" t="s">
        <v>289</v>
      </c>
      <c r="C24" s="164">
        <f>Buget_cerere!C67</f>
        <v>0</v>
      </c>
      <c r="D24" s="164">
        <f>Buget_cerere!D67</f>
        <v>0</v>
      </c>
      <c r="E24" s="164">
        <f>Buget_cerere!E67</f>
        <v>0</v>
      </c>
      <c r="F24" s="164">
        <f>Buget_cerere!F67</f>
        <v>0</v>
      </c>
      <c r="G24" s="164">
        <f>Buget_cerere!G67</f>
        <v>0</v>
      </c>
      <c r="H24" s="164">
        <f>Buget_cerere!H67</f>
        <v>0</v>
      </c>
      <c r="I24" s="164">
        <f>Buget_cerere!I67</f>
        <v>0</v>
      </c>
    </row>
    <row r="25" spans="1:9" ht="24" hidden="1" x14ac:dyDescent="0.25">
      <c r="A25" s="387"/>
      <c r="B25" s="163" t="s">
        <v>304</v>
      </c>
      <c r="C25" s="164"/>
      <c r="D25" s="164"/>
      <c r="E25" s="164"/>
      <c r="F25" s="164"/>
      <c r="G25" s="164"/>
      <c r="H25" s="164"/>
      <c r="I25" s="164"/>
    </row>
    <row r="26" spans="1:9" ht="24" x14ac:dyDescent="0.25">
      <c r="A26" s="387"/>
      <c r="B26" s="163" t="s">
        <v>287</v>
      </c>
      <c r="C26" s="164">
        <f>Buget_cerere!C71</f>
        <v>0</v>
      </c>
      <c r="D26" s="164">
        <f>Buget_cerere!D71</f>
        <v>0</v>
      </c>
      <c r="E26" s="164">
        <f>Buget_cerere!E71</f>
        <v>0</v>
      </c>
      <c r="F26" s="164">
        <f>Buget_cerere!F71</f>
        <v>0</v>
      </c>
      <c r="G26" s="164">
        <f>Buget_cerere!G71</f>
        <v>0</v>
      </c>
      <c r="H26" s="164">
        <f>Buget_cerere!H71</f>
        <v>0</v>
      </c>
      <c r="I26" s="164">
        <f>Buget_cerere!I71</f>
        <v>0</v>
      </c>
    </row>
    <row r="27" spans="1:9" x14ac:dyDescent="0.25">
      <c r="A27" s="387"/>
      <c r="B27" s="163" t="s">
        <v>288</v>
      </c>
      <c r="C27" s="164">
        <f>Buget_cerere!C72</f>
        <v>0</v>
      </c>
      <c r="D27" s="164">
        <f>Buget_cerere!D72</f>
        <v>0</v>
      </c>
      <c r="E27" s="164">
        <f>Buget_cerere!E72</f>
        <v>0</v>
      </c>
      <c r="F27" s="164">
        <f>Buget_cerere!F72</f>
        <v>0</v>
      </c>
      <c r="G27" s="164">
        <f>Buget_cerere!G72</f>
        <v>0</v>
      </c>
      <c r="H27" s="164">
        <f>Buget_cerere!H72</f>
        <v>0</v>
      </c>
      <c r="I27" s="164">
        <f>Buget_cerere!I72</f>
        <v>0</v>
      </c>
    </row>
    <row r="28" spans="1:9" x14ac:dyDescent="0.25">
      <c r="A28" s="388" t="s">
        <v>270</v>
      </c>
      <c r="B28" s="165" t="s">
        <v>271</v>
      </c>
      <c r="C28" s="166">
        <f>Buget_cerere!C16</f>
        <v>0</v>
      </c>
      <c r="D28" s="166">
        <f>Buget_cerere!D16</f>
        <v>0</v>
      </c>
      <c r="E28" s="166">
        <f>Buget_cerere!E16</f>
        <v>0</v>
      </c>
      <c r="F28" s="166">
        <f>Buget_cerere!F16</f>
        <v>0</v>
      </c>
      <c r="G28" s="166">
        <f>Buget_cerere!G16</f>
        <v>0</v>
      </c>
      <c r="H28" s="166">
        <f>Buget_cerere!H16</f>
        <v>0</v>
      </c>
      <c r="I28" s="166">
        <f>Buget_cerere!I16</f>
        <v>0</v>
      </c>
    </row>
    <row r="29" spans="1:9" ht="24" x14ac:dyDescent="0.25">
      <c r="A29" s="388"/>
      <c r="B29" s="165" t="s">
        <v>272</v>
      </c>
      <c r="C29" s="166">
        <f>Buget_cerere!C17</f>
        <v>0</v>
      </c>
      <c r="D29" s="166">
        <f>Buget_cerere!D17</f>
        <v>0</v>
      </c>
      <c r="E29" s="166">
        <f>Buget_cerere!E17</f>
        <v>0</v>
      </c>
      <c r="F29" s="166">
        <f>Buget_cerere!F17</f>
        <v>0</v>
      </c>
      <c r="G29" s="166">
        <f>Buget_cerere!G17</f>
        <v>0</v>
      </c>
      <c r="H29" s="166">
        <f>Buget_cerere!H17</f>
        <v>0</v>
      </c>
      <c r="I29" s="166">
        <f>Buget_cerere!I17</f>
        <v>0</v>
      </c>
    </row>
    <row r="30" spans="1:9" x14ac:dyDescent="0.25">
      <c r="A30" s="388"/>
      <c r="B30" s="165" t="s">
        <v>273</v>
      </c>
      <c r="C30" s="166">
        <f>Buget_cerere!C18</f>
        <v>0</v>
      </c>
      <c r="D30" s="166">
        <f>Buget_cerere!D18</f>
        <v>0</v>
      </c>
      <c r="E30" s="166">
        <f>Buget_cerere!E18</f>
        <v>0</v>
      </c>
      <c r="F30" s="166">
        <f>Buget_cerere!F18</f>
        <v>0</v>
      </c>
      <c r="G30" s="166">
        <f>Buget_cerere!G18</f>
        <v>0</v>
      </c>
      <c r="H30" s="166">
        <f>Buget_cerere!H18</f>
        <v>0</v>
      </c>
      <c r="I30" s="166">
        <f>Buget_cerere!I18</f>
        <v>0</v>
      </c>
    </row>
    <row r="31" spans="1:9" ht="36" x14ac:dyDescent="0.25">
      <c r="A31" s="388"/>
      <c r="B31" s="165" t="s">
        <v>274</v>
      </c>
      <c r="C31" s="166">
        <f>Buget_cerere!C19</f>
        <v>0</v>
      </c>
      <c r="D31" s="166">
        <f>Buget_cerere!D19</f>
        <v>0</v>
      </c>
      <c r="E31" s="166">
        <f>Buget_cerere!E19</f>
        <v>0</v>
      </c>
      <c r="F31" s="166">
        <f>Buget_cerere!F19</f>
        <v>0</v>
      </c>
      <c r="G31" s="166">
        <f>Buget_cerere!G19</f>
        <v>0</v>
      </c>
      <c r="H31" s="166">
        <f>Buget_cerere!H19</f>
        <v>0</v>
      </c>
      <c r="I31" s="166">
        <f>Buget_cerere!I19</f>
        <v>0</v>
      </c>
    </row>
    <row r="32" spans="1:9" x14ac:dyDescent="0.25">
      <c r="A32" s="388"/>
      <c r="B32" s="165" t="s">
        <v>275</v>
      </c>
      <c r="C32" s="166">
        <f>Buget_cerere!C20</f>
        <v>0</v>
      </c>
      <c r="D32" s="166">
        <f>Buget_cerere!D20</f>
        <v>0</v>
      </c>
      <c r="E32" s="166">
        <f>Buget_cerere!E20</f>
        <v>0</v>
      </c>
      <c r="F32" s="166">
        <f>Buget_cerere!F20</f>
        <v>0</v>
      </c>
      <c r="G32" s="166">
        <f>Buget_cerere!G20</f>
        <v>0</v>
      </c>
      <c r="H32" s="166">
        <f>Buget_cerere!H20</f>
        <v>0</v>
      </c>
      <c r="I32" s="166">
        <f>Buget_cerere!I20</f>
        <v>0</v>
      </c>
    </row>
    <row r="33" spans="1:9" ht="36" x14ac:dyDescent="0.25">
      <c r="A33" s="388"/>
      <c r="B33" s="165" t="s">
        <v>276</v>
      </c>
      <c r="C33" s="166">
        <f>Buget_cerere!C21</f>
        <v>0</v>
      </c>
      <c r="D33" s="166">
        <f>Buget_cerere!D21</f>
        <v>0</v>
      </c>
      <c r="E33" s="166">
        <f>Buget_cerere!E21</f>
        <v>0</v>
      </c>
      <c r="F33" s="166">
        <f>Buget_cerere!F21</f>
        <v>0</v>
      </c>
      <c r="G33" s="166">
        <f>Buget_cerere!G21</f>
        <v>0</v>
      </c>
      <c r="H33" s="166">
        <f>Buget_cerere!H21</f>
        <v>0</v>
      </c>
      <c r="I33" s="166">
        <f>Buget_cerere!I21</f>
        <v>0</v>
      </c>
    </row>
    <row r="34" spans="1:9" x14ac:dyDescent="0.25">
      <c r="A34" s="388"/>
      <c r="B34" s="165" t="s">
        <v>277</v>
      </c>
      <c r="C34" s="166">
        <f>Buget_cerere!C23</f>
        <v>0</v>
      </c>
      <c r="D34" s="166">
        <f>Buget_cerere!D23</f>
        <v>0</v>
      </c>
      <c r="E34" s="166">
        <f>Buget_cerere!E23</f>
        <v>0</v>
      </c>
      <c r="F34" s="166">
        <f>Buget_cerere!F23</f>
        <v>0</v>
      </c>
      <c r="G34" s="166">
        <f>Buget_cerere!G23</f>
        <v>0</v>
      </c>
      <c r="H34" s="166">
        <f>Buget_cerere!H23</f>
        <v>0</v>
      </c>
      <c r="I34" s="166">
        <f>Buget_cerere!I23</f>
        <v>0</v>
      </c>
    </row>
    <row r="35" spans="1:9" x14ac:dyDescent="0.25">
      <c r="A35" s="388"/>
      <c r="B35" s="165" t="s">
        <v>278</v>
      </c>
      <c r="C35" s="166">
        <f>Buget_cerere!C24</f>
        <v>0</v>
      </c>
      <c r="D35" s="166">
        <f>Buget_cerere!D24</f>
        <v>0</v>
      </c>
      <c r="E35" s="166">
        <f>Buget_cerere!E24</f>
        <v>0</v>
      </c>
      <c r="F35" s="166">
        <f>Buget_cerere!F24</f>
        <v>0</v>
      </c>
      <c r="G35" s="166">
        <f>Buget_cerere!G24</f>
        <v>0</v>
      </c>
      <c r="H35" s="166">
        <f>Buget_cerere!H24</f>
        <v>0</v>
      </c>
      <c r="I35" s="166">
        <f>Buget_cerere!I24</f>
        <v>0</v>
      </c>
    </row>
    <row r="36" spans="1:9" ht="48" x14ac:dyDescent="0.25">
      <c r="A36" s="388"/>
      <c r="B36" s="165" t="s">
        <v>279</v>
      </c>
      <c r="C36" s="166">
        <f>Buget_cerere!C25</f>
        <v>0</v>
      </c>
      <c r="D36" s="166">
        <f>Buget_cerere!D25</f>
        <v>0</v>
      </c>
      <c r="E36" s="166">
        <f>Buget_cerere!E25</f>
        <v>0</v>
      </c>
      <c r="F36" s="166">
        <f>Buget_cerere!F25</f>
        <v>0</v>
      </c>
      <c r="G36" s="166">
        <f>Buget_cerere!G25</f>
        <v>0</v>
      </c>
      <c r="H36" s="166">
        <f>Buget_cerere!H25</f>
        <v>0</v>
      </c>
      <c r="I36" s="166">
        <f>Buget_cerere!I25</f>
        <v>0</v>
      </c>
    </row>
    <row r="37" spans="1:9" ht="36" x14ac:dyDescent="0.25">
      <c r="A37" s="388"/>
      <c r="B37" s="165" t="s">
        <v>280</v>
      </c>
      <c r="C37" s="166">
        <f>Buget_cerere!C26</f>
        <v>0</v>
      </c>
      <c r="D37" s="166">
        <f>Buget_cerere!D26</f>
        <v>0</v>
      </c>
      <c r="E37" s="166">
        <f>Buget_cerere!E26</f>
        <v>0</v>
      </c>
      <c r="F37" s="166">
        <f>Buget_cerere!F26</f>
        <v>0</v>
      </c>
      <c r="G37" s="166">
        <f>Buget_cerere!G26</f>
        <v>0</v>
      </c>
      <c r="H37" s="166">
        <f>Buget_cerere!H26</f>
        <v>0</v>
      </c>
      <c r="I37" s="166">
        <f>Buget_cerere!I26</f>
        <v>0</v>
      </c>
    </row>
    <row r="38" spans="1:9" ht="36" x14ac:dyDescent="0.25">
      <c r="A38" s="388"/>
      <c r="B38" s="165" t="s">
        <v>281</v>
      </c>
      <c r="C38" s="166">
        <f>Buget_cerere!C27</f>
        <v>0</v>
      </c>
      <c r="D38" s="166">
        <f>Buget_cerere!D27</f>
        <v>0</v>
      </c>
      <c r="E38" s="166">
        <f>Buget_cerere!E27</f>
        <v>0</v>
      </c>
      <c r="F38" s="166">
        <f>Buget_cerere!F27</f>
        <v>0</v>
      </c>
      <c r="G38" s="166">
        <f>Buget_cerere!G27</f>
        <v>0</v>
      </c>
      <c r="H38" s="166">
        <f>Buget_cerere!H27</f>
        <v>0</v>
      </c>
      <c r="I38" s="166">
        <f>Buget_cerere!I27</f>
        <v>0</v>
      </c>
    </row>
    <row r="39" spans="1:9" ht="24" x14ac:dyDescent="0.25">
      <c r="A39" s="388"/>
      <c r="B39" s="165" t="s">
        <v>282</v>
      </c>
      <c r="C39" s="166">
        <f>Buget_cerere!C28</f>
        <v>0</v>
      </c>
      <c r="D39" s="166">
        <f>Buget_cerere!D28</f>
        <v>0</v>
      </c>
      <c r="E39" s="166">
        <f>Buget_cerere!E28</f>
        <v>0</v>
      </c>
      <c r="F39" s="166">
        <f>Buget_cerere!F28</f>
        <v>0</v>
      </c>
      <c r="G39" s="166">
        <f>Buget_cerere!G28</f>
        <v>0</v>
      </c>
      <c r="H39" s="166">
        <f>Buget_cerere!H28</f>
        <v>0</v>
      </c>
      <c r="I39" s="166">
        <f>Buget_cerere!I28</f>
        <v>0</v>
      </c>
    </row>
    <row r="40" spans="1:9" ht="24" hidden="1" x14ac:dyDescent="0.25">
      <c r="A40" s="388"/>
      <c r="B40" s="165" t="s">
        <v>348</v>
      </c>
      <c r="C40" s="166"/>
      <c r="D40" s="166"/>
      <c r="E40" s="166"/>
      <c r="F40" s="166"/>
      <c r="G40" s="166"/>
      <c r="H40" s="166"/>
      <c r="I40" s="166"/>
    </row>
    <row r="41" spans="1:9" ht="24" hidden="1" x14ac:dyDescent="0.25">
      <c r="A41" s="388"/>
      <c r="B41" s="165" t="s">
        <v>349</v>
      </c>
      <c r="C41" s="166"/>
      <c r="D41" s="166"/>
      <c r="E41" s="166"/>
      <c r="F41" s="166"/>
      <c r="G41" s="166"/>
      <c r="H41" s="166"/>
      <c r="I41" s="166"/>
    </row>
    <row r="42" spans="1:9" hidden="1" x14ac:dyDescent="0.25">
      <c r="A42" s="388"/>
      <c r="B42" s="165" t="s">
        <v>350</v>
      </c>
      <c r="C42" s="166"/>
      <c r="D42" s="166"/>
      <c r="E42" s="166"/>
      <c r="F42" s="166"/>
      <c r="G42" s="166"/>
      <c r="H42" s="166"/>
      <c r="I42" s="166"/>
    </row>
    <row r="43" spans="1:9" ht="24" x14ac:dyDescent="0.25">
      <c r="A43" s="388"/>
      <c r="B43" s="165" t="s">
        <v>299</v>
      </c>
      <c r="C43" s="166">
        <f>Buget_cerere!C37</f>
        <v>0</v>
      </c>
      <c r="D43" s="166">
        <f>Buget_cerere!D37</f>
        <v>0</v>
      </c>
      <c r="E43" s="166">
        <f>Buget_cerere!E37</f>
        <v>0</v>
      </c>
      <c r="F43" s="166">
        <f>Buget_cerere!F37</f>
        <v>0</v>
      </c>
      <c r="G43" s="166">
        <f>Buget_cerere!G37</f>
        <v>0</v>
      </c>
      <c r="H43" s="166">
        <f>Buget_cerere!H37</f>
        <v>0</v>
      </c>
      <c r="I43" s="166">
        <f>Buget_cerere!I37</f>
        <v>0</v>
      </c>
    </row>
    <row r="44" spans="1:9" ht="24" x14ac:dyDescent="0.25">
      <c r="A44" s="388"/>
      <c r="B44" s="165" t="s">
        <v>300</v>
      </c>
      <c r="C44" s="166">
        <f>Buget_cerere!C40</f>
        <v>0</v>
      </c>
      <c r="D44" s="166">
        <f>Buget_cerere!D40</f>
        <v>0</v>
      </c>
      <c r="E44" s="166">
        <f>Buget_cerere!E40</f>
        <v>0</v>
      </c>
      <c r="F44" s="166">
        <f>Buget_cerere!F40</f>
        <v>0</v>
      </c>
      <c r="G44" s="166">
        <f>Buget_cerere!G40</f>
        <v>0</v>
      </c>
      <c r="H44" s="166">
        <f>Buget_cerere!H40</f>
        <v>0</v>
      </c>
      <c r="I44" s="166">
        <f>Buget_cerere!I40</f>
        <v>0</v>
      </c>
    </row>
    <row r="45" spans="1:9" ht="24" hidden="1" x14ac:dyDescent="0.25">
      <c r="A45" s="388"/>
      <c r="B45" s="165" t="s">
        <v>351</v>
      </c>
      <c r="C45" s="166"/>
      <c r="D45" s="166"/>
      <c r="E45" s="166"/>
      <c r="F45" s="166"/>
      <c r="G45" s="166"/>
      <c r="H45" s="166"/>
      <c r="I45" s="166"/>
    </row>
    <row r="46" spans="1:9" ht="36" hidden="1" x14ac:dyDescent="0.25">
      <c r="A46" s="388"/>
      <c r="B46" s="165" t="s">
        <v>352</v>
      </c>
      <c r="C46" s="166"/>
      <c r="D46" s="166"/>
      <c r="E46" s="166"/>
      <c r="F46" s="166"/>
      <c r="G46" s="166"/>
      <c r="H46" s="166"/>
      <c r="I46" s="166"/>
    </row>
    <row r="47" spans="1:9" ht="36" hidden="1" x14ac:dyDescent="0.25">
      <c r="A47" s="388"/>
      <c r="B47" s="165" t="s">
        <v>353</v>
      </c>
      <c r="C47" s="166"/>
      <c r="D47" s="166"/>
      <c r="E47" s="166"/>
      <c r="F47" s="166"/>
      <c r="G47" s="166"/>
      <c r="H47" s="166"/>
      <c r="I47" s="166"/>
    </row>
    <row r="48" spans="1:9" ht="24" hidden="1" x14ac:dyDescent="0.25">
      <c r="A48" s="388"/>
      <c r="B48" s="165" t="s">
        <v>354</v>
      </c>
      <c r="C48" s="166"/>
      <c r="D48" s="166"/>
      <c r="E48" s="166"/>
      <c r="F48" s="166"/>
      <c r="G48" s="166"/>
      <c r="H48" s="166"/>
      <c r="I48" s="166"/>
    </row>
    <row r="49" spans="1:9" ht="36" hidden="1" x14ac:dyDescent="0.25">
      <c r="A49" s="388"/>
      <c r="B49" s="165" t="s">
        <v>355</v>
      </c>
      <c r="C49" s="166"/>
      <c r="D49" s="166"/>
      <c r="E49" s="166"/>
      <c r="F49" s="166"/>
      <c r="G49" s="166"/>
      <c r="H49" s="166"/>
      <c r="I49" s="166"/>
    </row>
    <row r="50" spans="1:9" ht="24" hidden="1" x14ac:dyDescent="0.25">
      <c r="A50" s="388"/>
      <c r="B50" s="165" t="s">
        <v>356</v>
      </c>
      <c r="C50" s="166"/>
      <c r="D50" s="166"/>
      <c r="E50" s="166"/>
      <c r="F50" s="166"/>
      <c r="G50" s="166"/>
      <c r="H50" s="166"/>
      <c r="I50" s="166"/>
    </row>
    <row r="51" spans="1:9" ht="48" hidden="1" x14ac:dyDescent="0.25">
      <c r="A51" s="388"/>
      <c r="B51" s="165" t="s">
        <v>357</v>
      </c>
      <c r="C51" s="166"/>
      <c r="D51" s="166"/>
      <c r="E51" s="166"/>
      <c r="F51" s="166"/>
      <c r="G51" s="166"/>
      <c r="H51" s="166"/>
      <c r="I51" s="166"/>
    </row>
    <row r="52" spans="1:9" ht="24" hidden="1" x14ac:dyDescent="0.25">
      <c r="A52" s="388"/>
      <c r="B52" s="165" t="s">
        <v>358</v>
      </c>
      <c r="C52" s="166"/>
      <c r="D52" s="166"/>
      <c r="E52" s="166"/>
      <c r="F52" s="166"/>
      <c r="G52" s="166"/>
      <c r="H52" s="166"/>
      <c r="I52" s="166"/>
    </row>
    <row r="53" spans="1:9" ht="24" hidden="1" x14ac:dyDescent="0.25">
      <c r="A53" s="388"/>
      <c r="B53" s="165" t="s">
        <v>359</v>
      </c>
      <c r="C53" s="166"/>
      <c r="D53" s="166"/>
      <c r="E53" s="166"/>
      <c r="F53" s="166"/>
      <c r="G53" s="166"/>
      <c r="H53" s="166"/>
      <c r="I53" s="166"/>
    </row>
    <row r="54" spans="1:9" ht="36" hidden="1" x14ac:dyDescent="0.25">
      <c r="A54" s="388"/>
      <c r="B54" s="165" t="s">
        <v>360</v>
      </c>
      <c r="C54" s="166"/>
      <c r="D54" s="166"/>
      <c r="E54" s="166"/>
      <c r="F54" s="166"/>
      <c r="G54" s="166"/>
      <c r="H54" s="166"/>
      <c r="I54" s="166"/>
    </row>
    <row r="55" spans="1:9" ht="24" hidden="1" x14ac:dyDescent="0.25">
      <c r="A55" s="388"/>
      <c r="B55" s="165" t="s">
        <v>361</v>
      </c>
      <c r="C55" s="166"/>
      <c r="D55" s="166"/>
      <c r="E55" s="166"/>
      <c r="F55" s="166"/>
      <c r="G55" s="166"/>
      <c r="H55" s="166"/>
      <c r="I55" s="166"/>
    </row>
    <row r="56" spans="1:9" ht="36" hidden="1" x14ac:dyDescent="0.25">
      <c r="A56" s="388"/>
      <c r="B56" s="165" t="s">
        <v>362</v>
      </c>
      <c r="C56" s="166"/>
      <c r="D56" s="166"/>
      <c r="E56" s="166"/>
      <c r="F56" s="166"/>
      <c r="G56" s="166"/>
      <c r="H56" s="166"/>
      <c r="I56" s="166"/>
    </row>
    <row r="57" spans="1:9" ht="48" hidden="1" x14ac:dyDescent="0.25">
      <c r="A57" s="388"/>
      <c r="B57" s="165" t="s">
        <v>363</v>
      </c>
      <c r="C57" s="166"/>
      <c r="D57" s="166"/>
      <c r="E57" s="166"/>
      <c r="F57" s="166"/>
      <c r="G57" s="166"/>
      <c r="H57" s="166"/>
      <c r="I57" s="166"/>
    </row>
    <row r="58" spans="1:9" ht="36" hidden="1" x14ac:dyDescent="0.25">
      <c r="A58" s="388"/>
      <c r="B58" s="165" t="s">
        <v>364</v>
      </c>
      <c r="C58" s="166"/>
      <c r="D58" s="166"/>
      <c r="E58" s="166"/>
      <c r="F58" s="166"/>
      <c r="G58" s="166"/>
      <c r="H58" s="166"/>
      <c r="I58" s="166"/>
    </row>
    <row r="59" spans="1:9" ht="24" hidden="1" x14ac:dyDescent="0.25">
      <c r="A59" s="388"/>
      <c r="B59" s="165" t="s">
        <v>365</v>
      </c>
      <c r="C59" s="166"/>
      <c r="D59" s="166"/>
      <c r="E59" s="166"/>
      <c r="F59" s="166"/>
      <c r="G59" s="166"/>
      <c r="H59" s="166"/>
      <c r="I59" s="166"/>
    </row>
    <row r="60" spans="1:9" ht="24" hidden="1" x14ac:dyDescent="0.25">
      <c r="A60" s="388"/>
      <c r="B60" s="165" t="s">
        <v>366</v>
      </c>
      <c r="C60" s="166"/>
      <c r="D60" s="166"/>
      <c r="E60" s="166"/>
      <c r="F60" s="166"/>
      <c r="G60" s="166"/>
      <c r="H60" s="166"/>
      <c r="I60" s="166"/>
    </row>
    <row r="61" spans="1:9" ht="36" hidden="1" x14ac:dyDescent="0.25">
      <c r="A61" s="388"/>
      <c r="B61" s="165" t="s">
        <v>367</v>
      </c>
      <c r="C61" s="166"/>
      <c r="D61" s="166"/>
      <c r="E61" s="166"/>
      <c r="F61" s="166"/>
      <c r="G61" s="166"/>
      <c r="H61" s="166"/>
      <c r="I61" s="166"/>
    </row>
    <row r="62" spans="1:9" ht="24" hidden="1" x14ac:dyDescent="0.25">
      <c r="A62" s="388"/>
      <c r="B62" s="165" t="s">
        <v>368</v>
      </c>
      <c r="C62" s="166"/>
      <c r="D62" s="166"/>
      <c r="E62" s="166"/>
      <c r="F62" s="166"/>
      <c r="G62" s="166"/>
      <c r="H62" s="166"/>
      <c r="I62" s="166"/>
    </row>
    <row r="63" spans="1:9" ht="48" hidden="1" x14ac:dyDescent="0.25">
      <c r="A63" s="388"/>
      <c r="B63" s="165" t="s">
        <v>369</v>
      </c>
      <c r="C63" s="166"/>
      <c r="D63" s="166"/>
      <c r="E63" s="166"/>
      <c r="F63" s="166"/>
      <c r="G63" s="166"/>
      <c r="H63" s="166"/>
      <c r="I63" s="166"/>
    </row>
    <row r="64" spans="1:9" ht="36" hidden="1" x14ac:dyDescent="0.25">
      <c r="A64" s="388"/>
      <c r="B64" s="165" t="s">
        <v>370</v>
      </c>
      <c r="C64" s="166"/>
      <c r="D64" s="166"/>
      <c r="E64" s="166"/>
      <c r="F64" s="166"/>
      <c r="G64" s="166"/>
      <c r="H64" s="166"/>
      <c r="I64" s="166"/>
    </row>
    <row r="65" spans="1:9" ht="36" hidden="1" x14ac:dyDescent="0.25">
      <c r="A65" s="388"/>
      <c r="B65" s="165" t="s">
        <v>371</v>
      </c>
      <c r="C65" s="166"/>
      <c r="D65" s="166"/>
      <c r="E65" s="166"/>
      <c r="F65" s="166"/>
      <c r="G65" s="166"/>
      <c r="H65" s="166"/>
      <c r="I65" s="166"/>
    </row>
    <row r="66" spans="1:9" ht="24" hidden="1" x14ac:dyDescent="0.25">
      <c r="A66" s="388"/>
      <c r="B66" s="165" t="s">
        <v>372</v>
      </c>
      <c r="C66" s="166"/>
      <c r="D66" s="166"/>
      <c r="E66" s="166"/>
      <c r="F66" s="166"/>
      <c r="G66" s="166"/>
      <c r="H66" s="166"/>
      <c r="I66" s="166"/>
    </row>
    <row r="67" spans="1:9" ht="48" hidden="1" x14ac:dyDescent="0.25">
      <c r="A67" s="388"/>
      <c r="B67" s="165" t="s">
        <v>373</v>
      </c>
      <c r="C67" s="166"/>
      <c r="D67" s="166"/>
      <c r="E67" s="166"/>
      <c r="F67" s="166"/>
      <c r="G67" s="166"/>
      <c r="H67" s="166"/>
      <c r="I67" s="166"/>
    </row>
    <row r="68" spans="1:9" ht="36" hidden="1" x14ac:dyDescent="0.25">
      <c r="A68" s="388"/>
      <c r="B68" s="165" t="s">
        <v>374</v>
      </c>
      <c r="C68" s="166"/>
      <c r="D68" s="166"/>
      <c r="E68" s="166"/>
      <c r="F68" s="166"/>
      <c r="G68" s="166"/>
      <c r="H68" s="166"/>
      <c r="I68" s="166"/>
    </row>
    <row r="69" spans="1:9" x14ac:dyDescent="0.25">
      <c r="A69" s="388"/>
      <c r="B69" s="165" t="str">
        <f>Foaie2!B87</f>
        <v>Măsuri de tip FSE+</v>
      </c>
      <c r="C69" s="166">
        <f>Buget_cerere!C78</f>
        <v>0</v>
      </c>
      <c r="D69" s="166">
        <f>Buget_cerere!D78</f>
        <v>0</v>
      </c>
      <c r="E69" s="166">
        <f>Buget_cerere!E78</f>
        <v>0</v>
      </c>
      <c r="F69" s="166">
        <f>Buget_cerere!F78</f>
        <v>0</v>
      </c>
      <c r="G69" s="166">
        <f>Buget_cerere!G78</f>
        <v>0</v>
      </c>
      <c r="H69" s="166">
        <f>Buget_cerere!H78</f>
        <v>0</v>
      </c>
      <c r="I69" s="166">
        <f>Buget_cerere!I78</f>
        <v>0</v>
      </c>
    </row>
    <row r="70" spans="1:9" ht="36" x14ac:dyDescent="0.25">
      <c r="A70" s="389" t="s">
        <v>290</v>
      </c>
      <c r="B70" s="167" t="s">
        <v>206</v>
      </c>
      <c r="C70" s="168">
        <f>Buget_cerere!C62</f>
        <v>0</v>
      </c>
      <c r="D70" s="168">
        <f>Buget_cerere!D62</f>
        <v>0</v>
      </c>
      <c r="E70" s="168">
        <f>Buget_cerere!E62</f>
        <v>0</v>
      </c>
      <c r="F70" s="168">
        <f>Buget_cerere!F62</f>
        <v>0</v>
      </c>
      <c r="G70" s="168">
        <f>Buget_cerere!G62</f>
        <v>0</v>
      </c>
      <c r="H70" s="168">
        <f>Buget_cerere!H62</f>
        <v>0</v>
      </c>
      <c r="I70" s="168">
        <f>Buget_cerere!I62</f>
        <v>0</v>
      </c>
    </row>
    <row r="71" spans="1:9" ht="36" x14ac:dyDescent="0.25">
      <c r="A71" s="389"/>
      <c r="B71" s="167" t="s">
        <v>291</v>
      </c>
      <c r="C71" s="168">
        <f>Buget_cerere!C63</f>
        <v>0</v>
      </c>
      <c r="D71" s="168">
        <f>Buget_cerere!D63</f>
        <v>0</v>
      </c>
      <c r="E71" s="168">
        <f>Buget_cerere!E63</f>
        <v>0</v>
      </c>
      <c r="F71" s="168">
        <f>Buget_cerere!F63</f>
        <v>0</v>
      </c>
      <c r="G71" s="168">
        <f>Buget_cerere!G63</f>
        <v>0</v>
      </c>
      <c r="H71" s="168">
        <f>Buget_cerere!H63</f>
        <v>0</v>
      </c>
      <c r="I71" s="168">
        <f>Buget_cerere!I63</f>
        <v>0</v>
      </c>
    </row>
    <row r="72" spans="1:9" ht="48" x14ac:dyDescent="0.25">
      <c r="A72" s="389"/>
      <c r="B72" s="167" t="s">
        <v>208</v>
      </c>
      <c r="C72" s="168">
        <f>Buget_cerere!C64</f>
        <v>0</v>
      </c>
      <c r="D72" s="168">
        <f>Buget_cerere!D64</f>
        <v>0</v>
      </c>
      <c r="E72" s="168">
        <f>Buget_cerere!E64</f>
        <v>0</v>
      </c>
      <c r="F72" s="168">
        <f>Buget_cerere!F64</f>
        <v>0</v>
      </c>
      <c r="G72" s="168">
        <f>Buget_cerere!G64</f>
        <v>0</v>
      </c>
      <c r="H72" s="168">
        <f>Buget_cerere!H64</f>
        <v>0</v>
      </c>
      <c r="I72" s="168">
        <f>Buget_cerere!I64</f>
        <v>0</v>
      </c>
    </row>
    <row r="73" spans="1:9" ht="24" x14ac:dyDescent="0.25">
      <c r="A73" s="389"/>
      <c r="B73" s="167" t="s">
        <v>292</v>
      </c>
      <c r="C73" s="168">
        <f>Buget_cerere!C65</f>
        <v>0</v>
      </c>
      <c r="D73" s="168">
        <f>Buget_cerere!D65</f>
        <v>0</v>
      </c>
      <c r="E73" s="168">
        <f>Buget_cerere!E65</f>
        <v>0</v>
      </c>
      <c r="F73" s="168">
        <f>Buget_cerere!F65</f>
        <v>0</v>
      </c>
      <c r="G73" s="168">
        <f>Buget_cerere!G65</f>
        <v>0</v>
      </c>
      <c r="H73" s="168">
        <f>Buget_cerere!H65</f>
        <v>0</v>
      </c>
      <c r="I73" s="168">
        <f>Buget_cerere!I65</f>
        <v>0</v>
      </c>
    </row>
    <row r="74" spans="1:9" ht="36" x14ac:dyDescent="0.25">
      <c r="A74" s="389"/>
      <c r="B74" s="167" t="s">
        <v>293</v>
      </c>
      <c r="C74" s="168">
        <f>Buget_cerere!C66</f>
        <v>0</v>
      </c>
      <c r="D74" s="168">
        <f>Buget_cerere!D66</f>
        <v>0</v>
      </c>
      <c r="E74" s="168">
        <f>Buget_cerere!E66</f>
        <v>0</v>
      </c>
      <c r="F74" s="168">
        <f>Buget_cerere!F66</f>
        <v>0</v>
      </c>
      <c r="G74" s="168">
        <f>Buget_cerere!G66</f>
        <v>0</v>
      </c>
      <c r="H74" s="168">
        <f>Buget_cerere!H66</f>
        <v>0</v>
      </c>
      <c r="I74" s="168">
        <f>Buget_cerere!I66</f>
        <v>0</v>
      </c>
    </row>
    <row r="75" spans="1:9" ht="84" hidden="1" x14ac:dyDescent="0.25">
      <c r="A75" s="162" t="s">
        <v>319</v>
      </c>
      <c r="B75" s="161" t="s">
        <v>337</v>
      </c>
      <c r="C75" s="157"/>
      <c r="D75" s="157"/>
      <c r="E75" s="157"/>
      <c r="F75" s="157"/>
      <c r="G75" s="157"/>
      <c r="H75" s="157"/>
      <c r="I75" s="157"/>
    </row>
    <row r="76" spans="1:9" ht="36" x14ac:dyDescent="0.25">
      <c r="A76" s="162" t="s">
        <v>305</v>
      </c>
      <c r="B76" s="161" t="str">
        <f>Foaie2!B24</f>
        <v>Cheltuieli indirecte conform art. 54 lit.a RDC 1060/2021</v>
      </c>
      <c r="C76" s="157">
        <f>Buget_cerere!C29+Buget_cerere!C30+Buget_cerere!C68+Buget_cerere!C77</f>
        <v>0</v>
      </c>
      <c r="D76" s="157">
        <f>Buget_cerere!D29+Buget_cerere!D30+Buget_cerere!D68+Buget_cerere!D77</f>
        <v>0</v>
      </c>
      <c r="E76" s="157">
        <f>Buget_cerere!E29+Buget_cerere!E30+Buget_cerere!E68+Buget_cerere!E77</f>
        <v>0</v>
      </c>
      <c r="F76" s="157">
        <f>Buget_cerere!F29+Buget_cerere!F30+Buget_cerere!F68+Buget_cerere!F77</f>
        <v>0</v>
      </c>
      <c r="G76" s="157">
        <f>Buget_cerere!G29+Buget_cerere!G30+Buget_cerere!G68+Buget_cerere!G77</f>
        <v>0</v>
      </c>
      <c r="H76" s="157">
        <f>Buget_cerere!H29+Buget_cerere!H30+Buget_cerere!H68+Buget_cerere!H77</f>
        <v>0</v>
      </c>
      <c r="I76" s="157">
        <f>Buget_cerere!I29+Buget_cerere!I30+Buget_cerere!I68+Buget_cerere!I77</f>
        <v>0</v>
      </c>
    </row>
    <row r="77" spans="1:9" ht="48" hidden="1" x14ac:dyDescent="0.25">
      <c r="A77" s="162" t="s">
        <v>338</v>
      </c>
      <c r="B77" s="161" t="s">
        <v>339</v>
      </c>
      <c r="C77" s="157"/>
      <c r="D77" s="157"/>
      <c r="E77" s="157"/>
      <c r="F77" s="157"/>
      <c r="G77" s="157"/>
      <c r="H77" s="157"/>
      <c r="I77" s="157"/>
    </row>
    <row r="78" spans="1:9" ht="19.8" hidden="1" customHeight="1" x14ac:dyDescent="0.25">
      <c r="A78" s="162" t="s">
        <v>328</v>
      </c>
      <c r="B78" s="161" t="s">
        <v>27</v>
      </c>
      <c r="C78" s="157"/>
      <c r="D78" s="157"/>
      <c r="E78" s="157"/>
      <c r="F78" s="157"/>
      <c r="G78" s="157"/>
      <c r="H78" s="157"/>
      <c r="I78" s="157"/>
    </row>
    <row r="79" spans="1:9" ht="24" hidden="1" x14ac:dyDescent="0.25">
      <c r="A79" s="162" t="s">
        <v>330</v>
      </c>
      <c r="B79" s="161" t="s">
        <v>331</v>
      </c>
      <c r="C79" s="157"/>
      <c r="D79" s="157"/>
      <c r="E79" s="157"/>
      <c r="F79" s="157"/>
      <c r="G79" s="157"/>
      <c r="H79" s="157"/>
      <c r="I79" s="157"/>
    </row>
    <row r="80" spans="1:9" ht="24" hidden="1" x14ac:dyDescent="0.25">
      <c r="A80" s="390" t="s">
        <v>318</v>
      </c>
      <c r="B80" s="161" t="s">
        <v>332</v>
      </c>
      <c r="C80" s="157"/>
      <c r="D80" s="157"/>
      <c r="E80" s="157"/>
      <c r="F80" s="157"/>
      <c r="G80" s="157"/>
      <c r="H80" s="157"/>
      <c r="I80" s="157"/>
    </row>
    <row r="81" spans="1:9" ht="36" hidden="1" x14ac:dyDescent="0.25">
      <c r="A81" s="390"/>
      <c r="B81" s="161" t="s">
        <v>333</v>
      </c>
      <c r="C81" s="157"/>
      <c r="D81" s="157"/>
      <c r="E81" s="157"/>
      <c r="F81" s="157"/>
      <c r="G81" s="157"/>
      <c r="H81" s="157"/>
      <c r="I81" s="157"/>
    </row>
    <row r="82" spans="1:9" ht="72" hidden="1" x14ac:dyDescent="0.25">
      <c r="A82" s="390"/>
      <c r="B82" s="161" t="s">
        <v>334</v>
      </c>
      <c r="C82" s="157"/>
      <c r="D82" s="157"/>
      <c r="E82" s="157"/>
      <c r="F82" s="157"/>
      <c r="G82" s="157"/>
      <c r="H82" s="157"/>
      <c r="I82" s="157"/>
    </row>
    <row r="83" spans="1:9" ht="72" hidden="1" x14ac:dyDescent="0.25">
      <c r="A83" s="390"/>
      <c r="B83" s="161" t="s">
        <v>335</v>
      </c>
      <c r="C83" s="157"/>
      <c r="D83" s="157"/>
      <c r="E83" s="157"/>
      <c r="F83" s="157"/>
      <c r="G83" s="157"/>
      <c r="H83" s="157"/>
      <c r="I83" s="157"/>
    </row>
    <row r="84" spans="1:9" ht="36" hidden="1" x14ac:dyDescent="0.25">
      <c r="A84" s="390"/>
      <c r="B84" s="161" t="s">
        <v>336</v>
      </c>
      <c r="C84" s="157"/>
      <c r="D84" s="157"/>
      <c r="E84" s="157"/>
      <c r="F84" s="157"/>
      <c r="G84" s="157"/>
      <c r="H84" s="157"/>
      <c r="I84" s="157"/>
    </row>
    <row r="87" spans="1:9" x14ac:dyDescent="0.25">
      <c r="A87" s="381" t="s">
        <v>0</v>
      </c>
      <c r="B87" s="382"/>
      <c r="C87" s="172">
        <f>SUM(C3:C86)</f>
        <v>0</v>
      </c>
      <c r="D87" s="172">
        <f t="shared" ref="D87:I87" si="0">SUM(D3:D86)</f>
        <v>0</v>
      </c>
      <c r="E87" s="172">
        <f t="shared" si="0"/>
        <v>0</v>
      </c>
      <c r="F87" s="172">
        <f t="shared" si="0"/>
        <v>0</v>
      </c>
      <c r="G87" s="172">
        <f t="shared" si="0"/>
        <v>0</v>
      </c>
      <c r="H87" s="172">
        <f t="shared" si="0"/>
        <v>0</v>
      </c>
      <c r="I87" s="172">
        <f t="shared" si="0"/>
        <v>0</v>
      </c>
    </row>
    <row r="88" spans="1:9" x14ac:dyDescent="0.25">
      <c r="C88" s="19" t="str">
        <f>IF(C87=Buget_cerere!C83,"OK","ERROR")</f>
        <v>OK</v>
      </c>
      <c r="D88" s="19" t="str">
        <f>IF(D87=Buget_cerere!D83,"OK","ERROR")</f>
        <v>OK</v>
      </c>
      <c r="E88" s="19" t="str">
        <f>IF(E87=Buget_cerere!E83,"OK","ERROR")</f>
        <v>OK</v>
      </c>
      <c r="F88" s="19" t="str">
        <f>IF(F87=Buget_cerere!F83,"OK","ERROR")</f>
        <v>OK</v>
      </c>
      <c r="G88" s="19" t="str">
        <f>IF(G87=Buget_cerere!G83,"OK","ERROR")</f>
        <v>OK</v>
      </c>
      <c r="H88" s="19" t="str">
        <f>IF(H87=Buget_cerere!H83,"OK","ERROR")</f>
        <v>OK</v>
      </c>
      <c r="I88" s="19" t="str">
        <f>IF(I87=Buget_cerere!I83,"OK","ERROR")</f>
        <v>OK</v>
      </c>
    </row>
    <row r="92" spans="1:9" x14ac:dyDescent="0.25">
      <c r="C92" s="194"/>
      <c r="D92" s="194"/>
      <c r="E92" s="194"/>
    </row>
  </sheetData>
  <sheetProtection algorithmName="SHA-512" hashValue="QlU9ox2+6Gp5X4JH4GjdEbACRJ0o0PDojDLArFPjB0/mrovTtidkagm+CUy10NAfYSZM31OFyzatL6oITfvmng==" saltValue="4qahqQwXgXdjUumecpIcrw==" spinCount="100000" sheet="1" objects="1" scenarios="1"/>
  <mergeCells count="13">
    <mergeCell ref="A87:B87"/>
    <mergeCell ref="E1:E2"/>
    <mergeCell ref="F1:G1"/>
    <mergeCell ref="H1:H2"/>
    <mergeCell ref="I1:I2"/>
    <mergeCell ref="A1:A2"/>
    <mergeCell ref="B1:B2"/>
    <mergeCell ref="A3:A13"/>
    <mergeCell ref="A15:A27"/>
    <mergeCell ref="A28:A69"/>
    <mergeCell ref="A70:A74"/>
    <mergeCell ref="A80:A84"/>
    <mergeCell ref="C1:D1"/>
  </mergeCells>
  <conditionalFormatting sqref="C88:I88">
    <cfRule type="cellIs" dxfId="1" priority="1" operator="equal">
      <formula>"error"</formula>
    </cfRule>
  </conditionalFormatting>
  <pageMargins left="0.7" right="0.7" top="0.75" bottom="0.75" header="0.3" footer="0.3"/>
  <pageSetup paperSize="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AAE7A5-B0A8-40F9-AFC2-34E4BB222BD4}">
  <dimension ref="A1:AQ96"/>
  <sheetViews>
    <sheetView workbookViewId="0">
      <pane xSplit="3" ySplit="2" topLeftCell="D71" activePane="bottomRight" state="frozen"/>
      <selection pane="topRight" activeCell="C1" sqref="C1"/>
      <selection pane="bottomLeft" activeCell="A8" sqref="A8"/>
      <selection pane="bottomRight" activeCell="D74" sqref="D74"/>
    </sheetView>
  </sheetViews>
  <sheetFormatPr defaultColWidth="8.88671875" defaultRowHeight="10.199999999999999" x14ac:dyDescent="0.2"/>
  <cols>
    <col min="1" max="1" width="4.109375" style="207" hidden="1" customWidth="1"/>
    <col min="2" max="2" width="4.109375" style="207" customWidth="1"/>
    <col min="3" max="3" width="23" style="275" customWidth="1"/>
    <col min="4" max="17" width="10.77734375" style="276" bestFit="1" customWidth="1"/>
    <col min="18" max="23" width="10.77734375" style="277" bestFit="1" customWidth="1"/>
    <col min="24" max="28" width="9.77734375" style="207" customWidth="1"/>
    <col min="29" max="33" width="9.21875" style="207" bestFit="1" customWidth="1"/>
    <col min="34" max="43" width="9.21875" style="207" hidden="1" customWidth="1"/>
    <col min="44" max="16384" width="8.88671875" style="207"/>
  </cols>
  <sheetData>
    <row r="1" spans="1:43" ht="15.6" customHeight="1" x14ac:dyDescent="0.2">
      <c r="B1" s="208"/>
      <c r="C1" s="391" t="s">
        <v>75</v>
      </c>
      <c r="D1" s="391"/>
      <c r="E1" s="391"/>
      <c r="F1" s="391"/>
      <c r="G1" s="391"/>
      <c r="H1" s="391"/>
      <c r="I1" s="391"/>
      <c r="J1" s="391"/>
      <c r="K1" s="391"/>
      <c r="L1" s="391"/>
      <c r="M1" s="391"/>
      <c r="N1" s="391"/>
      <c r="O1" s="391" t="s">
        <v>75</v>
      </c>
      <c r="P1" s="391"/>
      <c r="Q1" s="391"/>
      <c r="R1" s="391"/>
      <c r="S1" s="391"/>
      <c r="T1" s="391"/>
      <c r="U1" s="391"/>
      <c r="V1" s="391"/>
      <c r="W1" s="391"/>
      <c r="X1" s="391"/>
      <c r="Y1" s="391"/>
      <c r="Z1" s="391"/>
      <c r="AA1" s="391" t="s">
        <v>75</v>
      </c>
      <c r="AB1" s="391"/>
      <c r="AC1" s="391"/>
      <c r="AD1" s="391"/>
      <c r="AE1" s="391"/>
      <c r="AF1" s="391"/>
      <c r="AG1" s="391"/>
      <c r="AH1" s="391"/>
      <c r="AI1" s="391"/>
      <c r="AJ1" s="391"/>
      <c r="AK1" s="391"/>
      <c r="AL1" s="391"/>
      <c r="AM1" s="392" t="s">
        <v>75</v>
      </c>
      <c r="AN1" s="392"/>
      <c r="AO1" s="392"/>
      <c r="AP1" s="392"/>
      <c r="AQ1" s="392"/>
    </row>
    <row r="2" spans="1:43" s="209" customFormat="1" ht="19.2" customHeight="1" x14ac:dyDescent="0.3">
      <c r="B2" s="210"/>
      <c r="C2" s="393"/>
      <c r="D2" s="393"/>
      <c r="E2" s="393"/>
      <c r="F2" s="393"/>
      <c r="G2" s="393"/>
      <c r="H2" s="393"/>
      <c r="I2" s="212"/>
      <c r="J2" s="212"/>
      <c r="K2" s="212"/>
      <c r="L2" s="212"/>
      <c r="M2" s="212"/>
      <c r="N2" s="213"/>
      <c r="O2" s="213"/>
      <c r="P2" s="213"/>
      <c r="Q2" s="213"/>
      <c r="R2" s="213"/>
      <c r="S2" s="213"/>
      <c r="T2" s="213"/>
      <c r="U2" s="213"/>
      <c r="V2" s="213"/>
      <c r="W2" s="213"/>
      <c r="X2" s="210"/>
      <c r="Y2" s="210"/>
      <c r="Z2" s="210"/>
      <c r="AA2" s="210"/>
      <c r="AB2" s="210"/>
      <c r="AC2" s="210"/>
      <c r="AD2" s="210"/>
      <c r="AE2" s="210"/>
      <c r="AF2" s="210"/>
      <c r="AG2" s="210"/>
      <c r="AH2" s="210"/>
      <c r="AI2" s="210"/>
      <c r="AJ2" s="210"/>
      <c r="AK2" s="210"/>
      <c r="AL2" s="210"/>
      <c r="AM2" s="210"/>
      <c r="AN2" s="210"/>
      <c r="AO2" s="210"/>
      <c r="AP2" s="210"/>
      <c r="AQ2" s="210"/>
    </row>
    <row r="3" spans="1:43" s="209" customFormat="1" ht="14.4" customHeight="1" x14ac:dyDescent="0.3">
      <c r="B3" s="210"/>
      <c r="C3" s="211"/>
      <c r="D3" s="214">
        <v>1</v>
      </c>
      <c r="E3" s="214">
        <v>2</v>
      </c>
      <c r="F3" s="214">
        <v>3</v>
      </c>
      <c r="G3" s="214">
        <v>4</v>
      </c>
      <c r="H3" s="214">
        <v>5</v>
      </c>
      <c r="I3" s="214">
        <v>6</v>
      </c>
      <c r="J3" s="214">
        <v>7</v>
      </c>
      <c r="K3" s="214">
        <v>8</v>
      </c>
      <c r="L3" s="214">
        <v>9</v>
      </c>
      <c r="M3" s="214">
        <v>10</v>
      </c>
      <c r="N3" s="214">
        <v>11</v>
      </c>
      <c r="O3" s="214">
        <v>12</v>
      </c>
      <c r="P3" s="214">
        <v>13</v>
      </c>
      <c r="Q3" s="214">
        <v>14</v>
      </c>
      <c r="R3" s="214">
        <v>15</v>
      </c>
      <c r="S3" s="214">
        <v>16</v>
      </c>
      <c r="T3" s="214">
        <v>17</v>
      </c>
      <c r="U3" s="214">
        <v>18</v>
      </c>
      <c r="V3" s="214">
        <v>19</v>
      </c>
      <c r="W3" s="214">
        <v>20</v>
      </c>
      <c r="X3" s="214">
        <v>21</v>
      </c>
      <c r="Y3" s="214">
        <v>22</v>
      </c>
      <c r="Z3" s="214">
        <v>23</v>
      </c>
      <c r="AA3" s="214">
        <v>24</v>
      </c>
      <c r="AB3" s="214">
        <v>25</v>
      </c>
      <c r="AC3" s="214">
        <v>26</v>
      </c>
      <c r="AD3" s="214">
        <v>27</v>
      </c>
      <c r="AE3" s="214">
        <v>28</v>
      </c>
      <c r="AF3" s="214">
        <v>29</v>
      </c>
      <c r="AG3" s="214">
        <v>30</v>
      </c>
      <c r="AH3" s="214">
        <v>31</v>
      </c>
      <c r="AI3" s="214">
        <v>32</v>
      </c>
      <c r="AJ3" s="214">
        <v>33</v>
      </c>
      <c r="AK3" s="214">
        <v>34</v>
      </c>
      <c r="AL3" s="214">
        <v>35</v>
      </c>
      <c r="AM3" s="214">
        <v>36</v>
      </c>
      <c r="AN3" s="214">
        <v>37</v>
      </c>
      <c r="AO3" s="214">
        <v>38</v>
      </c>
      <c r="AP3" s="214">
        <v>39</v>
      </c>
      <c r="AQ3" s="214">
        <v>40</v>
      </c>
    </row>
    <row r="4" spans="1:43" s="209" customFormat="1" x14ac:dyDescent="0.2">
      <c r="B4" s="215"/>
      <c r="C4" s="216"/>
      <c r="D4" s="217"/>
      <c r="E4" s="217"/>
      <c r="F4" s="217"/>
      <c r="G4" s="217"/>
      <c r="H4" s="217"/>
      <c r="I4" s="217"/>
      <c r="J4" s="217"/>
      <c r="K4" s="217"/>
      <c r="L4" s="217"/>
      <c r="M4" s="217"/>
      <c r="N4" s="217"/>
      <c r="O4" s="217"/>
      <c r="P4" s="217"/>
      <c r="Q4" s="217"/>
      <c r="R4" s="217"/>
      <c r="S4" s="217"/>
      <c r="T4" s="217"/>
      <c r="U4" s="217"/>
      <c r="V4" s="217"/>
      <c r="W4" s="217"/>
      <c r="X4" s="217"/>
      <c r="Y4" s="217"/>
      <c r="Z4" s="217"/>
      <c r="AA4" s="217"/>
      <c r="AB4" s="217"/>
      <c r="AC4" s="217"/>
      <c r="AD4" s="217"/>
      <c r="AE4" s="217"/>
      <c r="AF4" s="217"/>
      <c r="AG4" s="217"/>
      <c r="AH4" s="217"/>
      <c r="AI4" s="217"/>
      <c r="AJ4" s="217"/>
      <c r="AK4" s="217"/>
      <c r="AL4" s="217"/>
      <c r="AM4" s="217"/>
      <c r="AN4" s="217"/>
      <c r="AO4" s="217"/>
      <c r="AP4" s="217"/>
      <c r="AQ4" s="217"/>
    </row>
    <row r="5" spans="1:43" s="209" customFormat="1" ht="30" customHeight="1" x14ac:dyDescent="0.3">
      <c r="A5" s="209">
        <v>1</v>
      </c>
      <c r="B5" s="210">
        <v>1</v>
      </c>
      <c r="C5" s="218" t="s">
        <v>244</v>
      </c>
      <c r="D5" s="219">
        <v>0</v>
      </c>
      <c r="E5" s="219">
        <v>0</v>
      </c>
      <c r="F5" s="219">
        <v>0</v>
      </c>
      <c r="G5" s="219">
        <v>0</v>
      </c>
      <c r="H5" s="219">
        <v>0</v>
      </c>
      <c r="I5" s="219">
        <v>0</v>
      </c>
      <c r="J5" s="219">
        <v>0</v>
      </c>
      <c r="K5" s="219">
        <v>0</v>
      </c>
      <c r="L5" s="219">
        <v>0</v>
      </c>
      <c r="M5" s="219">
        <v>0</v>
      </c>
      <c r="N5" s="219">
        <v>0</v>
      </c>
      <c r="O5" s="219">
        <v>0</v>
      </c>
      <c r="P5" s="219">
        <v>0</v>
      </c>
      <c r="Q5" s="219">
        <v>0</v>
      </c>
      <c r="R5" s="219">
        <v>0</v>
      </c>
      <c r="S5" s="219">
        <v>0</v>
      </c>
      <c r="T5" s="219">
        <v>0</v>
      </c>
      <c r="U5" s="219">
        <v>0</v>
      </c>
      <c r="V5" s="219">
        <v>0</v>
      </c>
      <c r="W5" s="219">
        <v>0</v>
      </c>
      <c r="X5" s="219">
        <v>0</v>
      </c>
      <c r="Y5" s="219">
        <v>0</v>
      </c>
      <c r="Z5" s="219">
        <v>0</v>
      </c>
      <c r="AA5" s="219">
        <v>0</v>
      </c>
      <c r="AB5" s="219">
        <v>0</v>
      </c>
      <c r="AC5" s="219">
        <v>0</v>
      </c>
      <c r="AD5" s="219">
        <v>0</v>
      </c>
      <c r="AE5" s="219">
        <v>0</v>
      </c>
      <c r="AF5" s="219">
        <v>0</v>
      </c>
      <c r="AG5" s="219">
        <v>0</v>
      </c>
      <c r="AH5" s="219"/>
      <c r="AI5" s="219"/>
      <c r="AJ5" s="219"/>
      <c r="AK5" s="219"/>
      <c r="AL5" s="219"/>
      <c r="AM5" s="219"/>
      <c r="AN5" s="219"/>
      <c r="AO5" s="219"/>
      <c r="AP5" s="219"/>
      <c r="AQ5" s="219"/>
    </row>
    <row r="6" spans="1:43" s="209" customFormat="1" ht="30.6" x14ac:dyDescent="0.3">
      <c r="A6" s="209">
        <v>2</v>
      </c>
      <c r="B6" s="210">
        <v>2</v>
      </c>
      <c r="C6" s="218" t="s">
        <v>244</v>
      </c>
      <c r="D6" s="219">
        <v>0</v>
      </c>
      <c r="E6" s="219">
        <v>0</v>
      </c>
      <c r="F6" s="219">
        <v>0</v>
      </c>
      <c r="G6" s="219">
        <v>0</v>
      </c>
      <c r="H6" s="219">
        <v>0</v>
      </c>
      <c r="I6" s="219">
        <v>0</v>
      </c>
      <c r="J6" s="219">
        <v>0</v>
      </c>
      <c r="K6" s="219">
        <v>0</v>
      </c>
      <c r="L6" s="219">
        <v>0</v>
      </c>
      <c r="M6" s="219">
        <v>0</v>
      </c>
      <c r="N6" s="219">
        <v>0</v>
      </c>
      <c r="O6" s="219">
        <v>0</v>
      </c>
      <c r="P6" s="219">
        <v>0</v>
      </c>
      <c r="Q6" s="219">
        <v>0</v>
      </c>
      <c r="R6" s="219">
        <v>0</v>
      </c>
      <c r="S6" s="219">
        <v>0</v>
      </c>
      <c r="T6" s="219">
        <v>0</v>
      </c>
      <c r="U6" s="219">
        <v>0</v>
      </c>
      <c r="V6" s="219">
        <v>0</v>
      </c>
      <c r="W6" s="219">
        <v>0</v>
      </c>
      <c r="X6" s="219">
        <v>0</v>
      </c>
      <c r="Y6" s="219">
        <v>0</v>
      </c>
      <c r="Z6" s="219">
        <v>0</v>
      </c>
      <c r="AA6" s="219">
        <v>0</v>
      </c>
      <c r="AB6" s="219">
        <v>0</v>
      </c>
      <c r="AC6" s="219">
        <v>0</v>
      </c>
      <c r="AD6" s="219">
        <v>0</v>
      </c>
      <c r="AE6" s="219">
        <v>0</v>
      </c>
      <c r="AF6" s="219">
        <v>0</v>
      </c>
      <c r="AG6" s="219">
        <v>0</v>
      </c>
      <c r="AH6" s="219"/>
      <c r="AI6" s="219"/>
      <c r="AJ6" s="219"/>
      <c r="AK6" s="219"/>
      <c r="AL6" s="219"/>
      <c r="AM6" s="219"/>
      <c r="AN6" s="219"/>
      <c r="AO6" s="219"/>
      <c r="AP6" s="219"/>
      <c r="AQ6" s="219"/>
    </row>
    <row r="7" spans="1:43" s="209" customFormat="1" ht="30.6" x14ac:dyDescent="0.3">
      <c r="A7" s="209">
        <v>3</v>
      </c>
      <c r="B7" s="210">
        <v>3</v>
      </c>
      <c r="C7" s="218" t="s">
        <v>244</v>
      </c>
      <c r="D7" s="219">
        <v>0</v>
      </c>
      <c r="E7" s="219">
        <v>0</v>
      </c>
      <c r="F7" s="219">
        <v>0</v>
      </c>
      <c r="G7" s="219">
        <v>0</v>
      </c>
      <c r="H7" s="219">
        <v>0</v>
      </c>
      <c r="I7" s="219">
        <v>0</v>
      </c>
      <c r="J7" s="219">
        <v>0</v>
      </c>
      <c r="K7" s="219">
        <v>0</v>
      </c>
      <c r="L7" s="219">
        <v>0</v>
      </c>
      <c r="M7" s="219">
        <v>0</v>
      </c>
      <c r="N7" s="219">
        <v>0</v>
      </c>
      <c r="O7" s="219">
        <v>0</v>
      </c>
      <c r="P7" s="219">
        <v>0</v>
      </c>
      <c r="Q7" s="219">
        <v>0</v>
      </c>
      <c r="R7" s="219">
        <v>0</v>
      </c>
      <c r="S7" s="219">
        <v>0</v>
      </c>
      <c r="T7" s="219">
        <v>0</v>
      </c>
      <c r="U7" s="219">
        <v>0</v>
      </c>
      <c r="V7" s="219">
        <v>0</v>
      </c>
      <c r="W7" s="219">
        <v>0</v>
      </c>
      <c r="X7" s="219">
        <v>0</v>
      </c>
      <c r="Y7" s="219">
        <v>0</v>
      </c>
      <c r="Z7" s="219">
        <v>0</v>
      </c>
      <c r="AA7" s="219">
        <v>0</v>
      </c>
      <c r="AB7" s="219">
        <v>0</v>
      </c>
      <c r="AC7" s="219">
        <v>0</v>
      </c>
      <c r="AD7" s="219">
        <v>0</v>
      </c>
      <c r="AE7" s="219">
        <v>0</v>
      </c>
      <c r="AF7" s="219">
        <v>0</v>
      </c>
      <c r="AG7" s="219">
        <v>0</v>
      </c>
      <c r="AH7" s="219"/>
      <c r="AI7" s="219"/>
      <c r="AJ7" s="219"/>
      <c r="AK7" s="219"/>
      <c r="AL7" s="219"/>
      <c r="AM7" s="219"/>
      <c r="AN7" s="219"/>
      <c r="AO7" s="219"/>
      <c r="AP7" s="219"/>
      <c r="AQ7" s="219"/>
    </row>
    <row r="8" spans="1:43" s="209" customFormat="1" ht="28.8" customHeight="1" x14ac:dyDescent="0.3">
      <c r="A8" s="209">
        <v>10</v>
      </c>
      <c r="B8" s="210">
        <v>4</v>
      </c>
      <c r="C8" s="220" t="s">
        <v>67</v>
      </c>
      <c r="D8" s="219">
        <v>0</v>
      </c>
      <c r="E8" s="219">
        <v>0</v>
      </c>
      <c r="F8" s="219">
        <v>0</v>
      </c>
      <c r="G8" s="219">
        <v>0</v>
      </c>
      <c r="H8" s="219">
        <v>0</v>
      </c>
      <c r="I8" s="219">
        <v>0</v>
      </c>
      <c r="J8" s="219">
        <v>0</v>
      </c>
      <c r="K8" s="219">
        <v>0</v>
      </c>
      <c r="L8" s="219">
        <v>0</v>
      </c>
      <c r="M8" s="219">
        <v>0</v>
      </c>
      <c r="N8" s="219">
        <v>0</v>
      </c>
      <c r="O8" s="219">
        <v>0</v>
      </c>
      <c r="P8" s="219">
        <v>0</v>
      </c>
      <c r="Q8" s="219">
        <v>0</v>
      </c>
      <c r="R8" s="219">
        <v>0</v>
      </c>
      <c r="S8" s="219">
        <v>0</v>
      </c>
      <c r="T8" s="219">
        <v>0</v>
      </c>
      <c r="U8" s="219">
        <v>0</v>
      </c>
      <c r="V8" s="219">
        <v>0</v>
      </c>
      <c r="W8" s="219">
        <v>0</v>
      </c>
      <c r="X8" s="219">
        <v>0</v>
      </c>
      <c r="Y8" s="219">
        <v>0</v>
      </c>
      <c r="Z8" s="219">
        <v>0</v>
      </c>
      <c r="AA8" s="219">
        <v>0</v>
      </c>
      <c r="AB8" s="219">
        <v>0</v>
      </c>
      <c r="AC8" s="219">
        <v>0</v>
      </c>
      <c r="AD8" s="219">
        <v>0</v>
      </c>
      <c r="AE8" s="219">
        <v>0</v>
      </c>
      <c r="AF8" s="219">
        <v>0</v>
      </c>
      <c r="AG8" s="219">
        <v>0</v>
      </c>
      <c r="AH8" s="219"/>
      <c r="AI8" s="219"/>
      <c r="AJ8" s="219"/>
      <c r="AK8" s="219"/>
      <c r="AL8" s="219"/>
      <c r="AM8" s="219"/>
      <c r="AN8" s="219"/>
      <c r="AO8" s="219"/>
      <c r="AP8" s="219"/>
      <c r="AQ8" s="219"/>
    </row>
    <row r="9" spans="1:43" s="221" customFormat="1" ht="40.799999999999997" x14ac:dyDescent="0.3">
      <c r="A9" s="221">
        <v>20</v>
      </c>
      <c r="B9" s="210">
        <v>5</v>
      </c>
      <c r="C9" s="220" t="s">
        <v>68</v>
      </c>
      <c r="D9" s="219">
        <v>0</v>
      </c>
      <c r="E9" s="219">
        <v>0</v>
      </c>
      <c r="F9" s="219">
        <v>0</v>
      </c>
      <c r="G9" s="219">
        <v>0</v>
      </c>
      <c r="H9" s="219">
        <v>0</v>
      </c>
      <c r="I9" s="219">
        <v>0</v>
      </c>
      <c r="J9" s="219">
        <v>0</v>
      </c>
      <c r="K9" s="219">
        <v>0</v>
      </c>
      <c r="L9" s="219">
        <v>0</v>
      </c>
      <c r="M9" s="219">
        <v>0</v>
      </c>
      <c r="N9" s="219">
        <v>0</v>
      </c>
      <c r="O9" s="219">
        <v>0</v>
      </c>
      <c r="P9" s="219">
        <v>0</v>
      </c>
      <c r="Q9" s="219">
        <v>0</v>
      </c>
      <c r="R9" s="219">
        <v>0</v>
      </c>
      <c r="S9" s="219">
        <v>0</v>
      </c>
      <c r="T9" s="219">
        <v>0</v>
      </c>
      <c r="U9" s="219">
        <v>0</v>
      </c>
      <c r="V9" s="219">
        <v>0</v>
      </c>
      <c r="W9" s="219">
        <v>0</v>
      </c>
      <c r="X9" s="219">
        <v>0</v>
      </c>
      <c r="Y9" s="219">
        <v>0</v>
      </c>
      <c r="Z9" s="219">
        <v>0</v>
      </c>
      <c r="AA9" s="219">
        <v>0</v>
      </c>
      <c r="AB9" s="219">
        <v>0</v>
      </c>
      <c r="AC9" s="219">
        <v>0</v>
      </c>
      <c r="AD9" s="219">
        <v>0</v>
      </c>
      <c r="AE9" s="219">
        <v>0</v>
      </c>
      <c r="AF9" s="219">
        <v>0</v>
      </c>
      <c r="AG9" s="219">
        <v>0</v>
      </c>
      <c r="AH9" s="219"/>
      <c r="AI9" s="219"/>
      <c r="AJ9" s="219"/>
      <c r="AK9" s="219"/>
      <c r="AL9" s="219"/>
      <c r="AM9" s="219"/>
      <c r="AN9" s="219"/>
      <c r="AO9" s="219"/>
      <c r="AP9" s="219"/>
      <c r="AQ9" s="219"/>
    </row>
    <row r="10" spans="1:43" s="221" customFormat="1" ht="20.399999999999999" x14ac:dyDescent="0.3">
      <c r="A10" s="221">
        <v>21</v>
      </c>
      <c r="B10" s="210">
        <v>6</v>
      </c>
      <c r="C10" s="220" t="s">
        <v>69</v>
      </c>
      <c r="D10" s="219">
        <v>0</v>
      </c>
      <c r="E10" s="219">
        <v>0</v>
      </c>
      <c r="F10" s="219">
        <v>0</v>
      </c>
      <c r="G10" s="219">
        <v>0</v>
      </c>
      <c r="H10" s="219">
        <v>0</v>
      </c>
      <c r="I10" s="219">
        <v>0</v>
      </c>
      <c r="J10" s="219">
        <v>0</v>
      </c>
      <c r="K10" s="219">
        <v>0</v>
      </c>
      <c r="L10" s="219">
        <v>0</v>
      </c>
      <c r="M10" s="219">
        <v>0</v>
      </c>
      <c r="N10" s="219">
        <v>0</v>
      </c>
      <c r="O10" s="219">
        <v>0</v>
      </c>
      <c r="P10" s="219">
        <v>0</v>
      </c>
      <c r="Q10" s="219">
        <v>0</v>
      </c>
      <c r="R10" s="219">
        <v>0</v>
      </c>
      <c r="S10" s="219">
        <v>0</v>
      </c>
      <c r="T10" s="219">
        <v>0</v>
      </c>
      <c r="U10" s="219">
        <v>0</v>
      </c>
      <c r="V10" s="219">
        <v>0</v>
      </c>
      <c r="W10" s="219">
        <v>0</v>
      </c>
      <c r="X10" s="219">
        <v>0</v>
      </c>
      <c r="Y10" s="219">
        <v>0</v>
      </c>
      <c r="Z10" s="219">
        <v>0</v>
      </c>
      <c r="AA10" s="219">
        <v>0</v>
      </c>
      <c r="AB10" s="219">
        <v>0</v>
      </c>
      <c r="AC10" s="219">
        <v>0</v>
      </c>
      <c r="AD10" s="219">
        <v>0</v>
      </c>
      <c r="AE10" s="219">
        <v>0</v>
      </c>
      <c r="AF10" s="219">
        <v>0</v>
      </c>
      <c r="AG10" s="219">
        <v>0</v>
      </c>
      <c r="AH10" s="219"/>
      <c r="AI10" s="219"/>
      <c r="AJ10" s="219"/>
      <c r="AK10" s="219"/>
      <c r="AL10" s="219"/>
      <c r="AM10" s="219"/>
      <c r="AN10" s="219"/>
      <c r="AO10" s="219"/>
      <c r="AP10" s="219"/>
      <c r="AQ10" s="219"/>
    </row>
    <row r="11" spans="1:43" s="209" customFormat="1" ht="20.399999999999999" x14ac:dyDescent="0.3">
      <c r="A11" s="209">
        <v>14</v>
      </c>
      <c r="B11" s="210">
        <v>7</v>
      </c>
      <c r="C11" s="220" t="s">
        <v>237</v>
      </c>
      <c r="D11" s="219">
        <v>0</v>
      </c>
      <c r="E11" s="219">
        <v>0</v>
      </c>
      <c r="F11" s="219">
        <v>0</v>
      </c>
      <c r="G11" s="219">
        <v>0</v>
      </c>
      <c r="H11" s="219">
        <v>0</v>
      </c>
      <c r="I11" s="219">
        <v>0</v>
      </c>
      <c r="J11" s="219">
        <v>0</v>
      </c>
      <c r="K11" s="219">
        <v>0</v>
      </c>
      <c r="L11" s="219">
        <v>0</v>
      </c>
      <c r="M11" s="219">
        <v>0</v>
      </c>
      <c r="N11" s="219">
        <v>0</v>
      </c>
      <c r="O11" s="219">
        <v>0</v>
      </c>
      <c r="P11" s="219">
        <v>0</v>
      </c>
      <c r="Q11" s="219">
        <v>0</v>
      </c>
      <c r="R11" s="219">
        <v>0</v>
      </c>
      <c r="S11" s="219">
        <v>0</v>
      </c>
      <c r="T11" s="219">
        <v>0</v>
      </c>
      <c r="U11" s="219">
        <v>0</v>
      </c>
      <c r="V11" s="219">
        <v>0</v>
      </c>
      <c r="W11" s="219">
        <v>0</v>
      </c>
      <c r="X11" s="219">
        <v>0</v>
      </c>
      <c r="Y11" s="219">
        <v>0</v>
      </c>
      <c r="Z11" s="219">
        <v>0</v>
      </c>
      <c r="AA11" s="219">
        <v>0</v>
      </c>
      <c r="AB11" s="219">
        <v>0</v>
      </c>
      <c r="AC11" s="219">
        <v>0</v>
      </c>
      <c r="AD11" s="219">
        <v>0</v>
      </c>
      <c r="AE11" s="219">
        <v>0</v>
      </c>
      <c r="AF11" s="219">
        <v>0</v>
      </c>
      <c r="AG11" s="219">
        <v>0</v>
      </c>
      <c r="AH11" s="219"/>
      <c r="AI11" s="219"/>
      <c r="AJ11" s="219"/>
      <c r="AK11" s="219"/>
      <c r="AL11" s="219"/>
      <c r="AM11" s="219"/>
      <c r="AN11" s="219"/>
      <c r="AO11" s="219"/>
      <c r="AP11" s="219"/>
      <c r="AQ11" s="219"/>
    </row>
    <row r="12" spans="1:43" s="222" customFormat="1" ht="26.25" customHeight="1" x14ac:dyDescent="0.2">
      <c r="B12" s="223"/>
      <c r="C12" s="224" t="s">
        <v>242</v>
      </c>
      <c r="D12" s="225">
        <f>SUM(D5:D11)</f>
        <v>0</v>
      </c>
      <c r="E12" s="225">
        <f t="shared" ref="E12:AQ12" si="0">SUM(E5:E11)</f>
        <v>0</v>
      </c>
      <c r="F12" s="225">
        <f t="shared" si="0"/>
        <v>0</v>
      </c>
      <c r="G12" s="225">
        <f t="shared" si="0"/>
        <v>0</v>
      </c>
      <c r="H12" s="225">
        <f t="shared" si="0"/>
        <v>0</v>
      </c>
      <c r="I12" s="225">
        <f t="shared" si="0"/>
        <v>0</v>
      </c>
      <c r="J12" s="225">
        <f t="shared" si="0"/>
        <v>0</v>
      </c>
      <c r="K12" s="225">
        <f t="shared" si="0"/>
        <v>0</v>
      </c>
      <c r="L12" s="225">
        <f t="shared" si="0"/>
        <v>0</v>
      </c>
      <c r="M12" s="225">
        <f t="shared" si="0"/>
        <v>0</v>
      </c>
      <c r="N12" s="225">
        <f t="shared" si="0"/>
        <v>0</v>
      </c>
      <c r="O12" s="225">
        <f t="shared" si="0"/>
        <v>0</v>
      </c>
      <c r="P12" s="225">
        <f t="shared" si="0"/>
        <v>0</v>
      </c>
      <c r="Q12" s="225">
        <f t="shared" si="0"/>
        <v>0</v>
      </c>
      <c r="R12" s="225">
        <f t="shared" si="0"/>
        <v>0</v>
      </c>
      <c r="S12" s="225">
        <f t="shared" si="0"/>
        <v>0</v>
      </c>
      <c r="T12" s="225">
        <f t="shared" si="0"/>
        <v>0</v>
      </c>
      <c r="U12" s="225">
        <f t="shared" si="0"/>
        <v>0</v>
      </c>
      <c r="V12" s="225">
        <f t="shared" si="0"/>
        <v>0</v>
      </c>
      <c r="W12" s="225">
        <f t="shared" si="0"/>
        <v>0</v>
      </c>
      <c r="X12" s="225">
        <f t="shared" si="0"/>
        <v>0</v>
      </c>
      <c r="Y12" s="225">
        <f t="shared" si="0"/>
        <v>0</v>
      </c>
      <c r="Z12" s="225">
        <f t="shared" si="0"/>
        <v>0</v>
      </c>
      <c r="AA12" s="225">
        <f t="shared" si="0"/>
        <v>0</v>
      </c>
      <c r="AB12" s="225">
        <f t="shared" si="0"/>
        <v>0</v>
      </c>
      <c r="AC12" s="225">
        <f t="shared" si="0"/>
        <v>0</v>
      </c>
      <c r="AD12" s="225">
        <f t="shared" si="0"/>
        <v>0</v>
      </c>
      <c r="AE12" s="225">
        <f t="shared" si="0"/>
        <v>0</v>
      </c>
      <c r="AF12" s="225">
        <f t="shared" si="0"/>
        <v>0</v>
      </c>
      <c r="AG12" s="225">
        <f t="shared" si="0"/>
        <v>0</v>
      </c>
      <c r="AH12" s="225">
        <f t="shared" si="0"/>
        <v>0</v>
      </c>
      <c r="AI12" s="225">
        <f t="shared" si="0"/>
        <v>0</v>
      </c>
      <c r="AJ12" s="225">
        <f t="shared" si="0"/>
        <v>0</v>
      </c>
      <c r="AK12" s="225">
        <f t="shared" si="0"/>
        <v>0</v>
      </c>
      <c r="AL12" s="225">
        <f t="shared" si="0"/>
        <v>0</v>
      </c>
      <c r="AM12" s="225">
        <f t="shared" si="0"/>
        <v>0</v>
      </c>
      <c r="AN12" s="225">
        <f t="shared" si="0"/>
        <v>0</v>
      </c>
      <c r="AO12" s="225">
        <f t="shared" si="0"/>
        <v>0</v>
      </c>
      <c r="AP12" s="225">
        <f t="shared" si="0"/>
        <v>0</v>
      </c>
      <c r="AQ12" s="225">
        <f t="shared" si="0"/>
        <v>0</v>
      </c>
    </row>
    <row r="13" spans="1:43" s="222" customFormat="1" ht="14.25" customHeight="1" x14ac:dyDescent="0.2">
      <c r="B13" s="215"/>
      <c r="C13" s="216"/>
      <c r="D13" s="217"/>
      <c r="E13" s="217"/>
      <c r="F13" s="217"/>
      <c r="G13" s="217"/>
      <c r="H13" s="217"/>
      <c r="I13" s="215"/>
      <c r="J13" s="216"/>
      <c r="K13" s="217"/>
      <c r="L13" s="217"/>
      <c r="M13" s="217"/>
      <c r="N13" s="217"/>
      <c r="O13" s="217"/>
      <c r="P13" s="215"/>
      <c r="Q13" s="216"/>
      <c r="R13" s="217"/>
      <c r="S13" s="217"/>
      <c r="T13" s="217"/>
      <c r="U13" s="217"/>
      <c r="V13" s="217"/>
      <c r="W13" s="215"/>
      <c r="X13" s="216"/>
      <c r="Y13" s="217"/>
      <c r="Z13" s="217"/>
      <c r="AA13" s="217"/>
      <c r="AB13" s="217"/>
      <c r="AC13" s="217"/>
      <c r="AD13" s="215"/>
      <c r="AE13" s="216"/>
      <c r="AF13" s="217"/>
      <c r="AG13" s="217"/>
      <c r="AH13" s="217"/>
      <c r="AI13" s="217"/>
      <c r="AJ13" s="217"/>
      <c r="AK13" s="215"/>
      <c r="AL13" s="216"/>
      <c r="AM13" s="217"/>
      <c r="AN13" s="217"/>
      <c r="AO13" s="217"/>
      <c r="AP13" s="217"/>
      <c r="AQ13" s="217"/>
    </row>
    <row r="14" spans="1:43" s="226" customFormat="1" ht="20.399999999999999" x14ac:dyDescent="0.3">
      <c r="A14" s="226">
        <v>1</v>
      </c>
      <c r="B14" s="227">
        <v>1</v>
      </c>
      <c r="C14" s="228" t="s">
        <v>238</v>
      </c>
      <c r="D14" s="219">
        <v>0</v>
      </c>
      <c r="E14" s="219">
        <v>0</v>
      </c>
      <c r="F14" s="219">
        <v>0</v>
      </c>
      <c r="G14" s="219">
        <v>0</v>
      </c>
      <c r="H14" s="219">
        <v>0</v>
      </c>
      <c r="I14" s="219">
        <v>0</v>
      </c>
      <c r="J14" s="219">
        <v>0</v>
      </c>
      <c r="K14" s="219">
        <v>0</v>
      </c>
      <c r="L14" s="219">
        <v>0</v>
      </c>
      <c r="M14" s="219">
        <v>0</v>
      </c>
      <c r="N14" s="219">
        <v>0</v>
      </c>
      <c r="O14" s="219">
        <v>0</v>
      </c>
      <c r="P14" s="219">
        <v>0</v>
      </c>
      <c r="Q14" s="219">
        <v>0</v>
      </c>
      <c r="R14" s="219">
        <v>0</v>
      </c>
      <c r="S14" s="219">
        <v>0</v>
      </c>
      <c r="T14" s="219">
        <v>0</v>
      </c>
      <c r="U14" s="219">
        <v>0</v>
      </c>
      <c r="V14" s="219">
        <v>0</v>
      </c>
      <c r="W14" s="219">
        <v>0</v>
      </c>
      <c r="X14" s="219">
        <v>0</v>
      </c>
      <c r="Y14" s="219">
        <v>0</v>
      </c>
      <c r="Z14" s="219">
        <v>0</v>
      </c>
      <c r="AA14" s="219">
        <v>0</v>
      </c>
      <c r="AB14" s="219">
        <v>0</v>
      </c>
      <c r="AC14" s="219">
        <v>0</v>
      </c>
      <c r="AD14" s="219">
        <v>0</v>
      </c>
      <c r="AE14" s="219">
        <v>0</v>
      </c>
      <c r="AF14" s="219">
        <v>0</v>
      </c>
      <c r="AG14" s="219">
        <v>0</v>
      </c>
      <c r="AH14" s="219">
        <v>1</v>
      </c>
      <c r="AI14" s="219">
        <v>1</v>
      </c>
      <c r="AJ14" s="219">
        <v>1</v>
      </c>
      <c r="AK14" s="219">
        <v>1</v>
      </c>
      <c r="AL14" s="219">
        <v>1</v>
      </c>
      <c r="AM14" s="219">
        <v>1</v>
      </c>
      <c r="AN14" s="219">
        <v>1</v>
      </c>
      <c r="AO14" s="219">
        <v>1</v>
      </c>
      <c r="AP14" s="219">
        <v>1</v>
      </c>
      <c r="AQ14" s="219">
        <v>1</v>
      </c>
    </row>
    <row r="15" spans="1:43" s="226" customFormat="1" ht="23.4" customHeight="1" x14ac:dyDescent="0.3">
      <c r="A15" s="226">
        <v>2</v>
      </c>
      <c r="B15" s="227">
        <v>2</v>
      </c>
      <c r="C15" s="228" t="s">
        <v>239</v>
      </c>
      <c r="D15" s="219">
        <v>0</v>
      </c>
      <c r="E15" s="219">
        <v>0</v>
      </c>
      <c r="F15" s="219">
        <v>0</v>
      </c>
      <c r="G15" s="219">
        <v>0</v>
      </c>
      <c r="H15" s="219">
        <v>0</v>
      </c>
      <c r="I15" s="219">
        <v>0</v>
      </c>
      <c r="J15" s="219">
        <v>0</v>
      </c>
      <c r="K15" s="219">
        <v>0</v>
      </c>
      <c r="L15" s="219">
        <v>0</v>
      </c>
      <c r="M15" s="219">
        <v>0</v>
      </c>
      <c r="N15" s="219">
        <v>0</v>
      </c>
      <c r="O15" s="219">
        <v>0</v>
      </c>
      <c r="P15" s="219">
        <v>0</v>
      </c>
      <c r="Q15" s="219">
        <v>0</v>
      </c>
      <c r="R15" s="219">
        <v>0</v>
      </c>
      <c r="S15" s="219">
        <v>0</v>
      </c>
      <c r="T15" s="219">
        <v>0</v>
      </c>
      <c r="U15" s="219">
        <v>0</v>
      </c>
      <c r="V15" s="219">
        <v>0</v>
      </c>
      <c r="W15" s="219">
        <v>0</v>
      </c>
      <c r="X15" s="219">
        <v>0</v>
      </c>
      <c r="Y15" s="219">
        <v>0</v>
      </c>
      <c r="Z15" s="219">
        <v>0</v>
      </c>
      <c r="AA15" s="219">
        <v>0</v>
      </c>
      <c r="AB15" s="219">
        <v>0</v>
      </c>
      <c r="AC15" s="219">
        <v>0</v>
      </c>
      <c r="AD15" s="219">
        <v>0</v>
      </c>
      <c r="AE15" s="219">
        <v>0</v>
      </c>
      <c r="AF15" s="219">
        <v>0</v>
      </c>
      <c r="AG15" s="219">
        <v>0</v>
      </c>
      <c r="AH15" s="219">
        <v>1</v>
      </c>
      <c r="AI15" s="219">
        <v>1</v>
      </c>
      <c r="AJ15" s="219">
        <v>1</v>
      </c>
      <c r="AK15" s="219">
        <v>1</v>
      </c>
      <c r="AL15" s="219">
        <v>1</v>
      </c>
      <c r="AM15" s="219">
        <v>1</v>
      </c>
      <c r="AN15" s="219">
        <v>1</v>
      </c>
      <c r="AO15" s="219">
        <v>1</v>
      </c>
      <c r="AP15" s="219">
        <v>1</v>
      </c>
      <c r="AQ15" s="219">
        <v>1</v>
      </c>
    </row>
    <row r="16" spans="1:43" s="226" customFormat="1" ht="20.399999999999999" x14ac:dyDescent="0.3">
      <c r="A16" s="226">
        <v>3</v>
      </c>
      <c r="B16" s="227">
        <v>3</v>
      </c>
      <c r="C16" s="228" t="s">
        <v>245</v>
      </c>
      <c r="D16" s="219">
        <v>0</v>
      </c>
      <c r="E16" s="219">
        <v>0</v>
      </c>
      <c r="F16" s="219">
        <v>0</v>
      </c>
      <c r="G16" s="219">
        <v>0</v>
      </c>
      <c r="H16" s="219">
        <v>0</v>
      </c>
      <c r="I16" s="219">
        <v>0</v>
      </c>
      <c r="J16" s="219">
        <v>0</v>
      </c>
      <c r="K16" s="219">
        <v>0</v>
      </c>
      <c r="L16" s="219">
        <v>0</v>
      </c>
      <c r="M16" s="219">
        <v>0</v>
      </c>
      <c r="N16" s="219">
        <v>0</v>
      </c>
      <c r="O16" s="219">
        <v>0</v>
      </c>
      <c r="P16" s="219">
        <v>0</v>
      </c>
      <c r="Q16" s="219">
        <v>0</v>
      </c>
      <c r="R16" s="219">
        <v>0</v>
      </c>
      <c r="S16" s="219">
        <v>0</v>
      </c>
      <c r="T16" s="219">
        <v>0</v>
      </c>
      <c r="U16" s="219">
        <v>0</v>
      </c>
      <c r="V16" s="219">
        <v>0</v>
      </c>
      <c r="W16" s="219">
        <v>0</v>
      </c>
      <c r="X16" s="219">
        <v>0</v>
      </c>
      <c r="Y16" s="219">
        <v>0</v>
      </c>
      <c r="Z16" s="219">
        <v>0</v>
      </c>
      <c r="AA16" s="219">
        <v>0</v>
      </c>
      <c r="AB16" s="219">
        <v>0</v>
      </c>
      <c r="AC16" s="219">
        <v>0</v>
      </c>
      <c r="AD16" s="219">
        <v>0</v>
      </c>
      <c r="AE16" s="219">
        <v>0</v>
      </c>
      <c r="AF16" s="219">
        <v>0</v>
      </c>
      <c r="AG16" s="219">
        <v>0</v>
      </c>
      <c r="AH16" s="219">
        <v>1</v>
      </c>
      <c r="AI16" s="219">
        <v>1</v>
      </c>
      <c r="AJ16" s="219">
        <v>1</v>
      </c>
      <c r="AK16" s="219">
        <v>1</v>
      </c>
      <c r="AL16" s="219">
        <v>1</v>
      </c>
      <c r="AM16" s="219">
        <v>1</v>
      </c>
      <c r="AN16" s="219">
        <v>1</v>
      </c>
      <c r="AO16" s="219">
        <v>1</v>
      </c>
      <c r="AP16" s="219">
        <v>1</v>
      </c>
      <c r="AQ16" s="219">
        <v>1</v>
      </c>
    </row>
    <row r="17" spans="1:43" s="226" customFormat="1" ht="21" customHeight="1" x14ac:dyDescent="0.3">
      <c r="A17" s="226">
        <v>4</v>
      </c>
      <c r="B17" s="227">
        <v>4</v>
      </c>
      <c r="C17" s="228" t="s">
        <v>240</v>
      </c>
      <c r="D17" s="219">
        <v>0</v>
      </c>
      <c r="E17" s="219">
        <v>0</v>
      </c>
      <c r="F17" s="219">
        <v>0</v>
      </c>
      <c r="G17" s="219">
        <v>0</v>
      </c>
      <c r="H17" s="219">
        <v>0</v>
      </c>
      <c r="I17" s="219">
        <v>0</v>
      </c>
      <c r="J17" s="219">
        <v>0</v>
      </c>
      <c r="K17" s="219">
        <v>0</v>
      </c>
      <c r="L17" s="219">
        <v>0</v>
      </c>
      <c r="M17" s="219">
        <v>0</v>
      </c>
      <c r="N17" s="219">
        <v>0</v>
      </c>
      <c r="O17" s="219">
        <v>0</v>
      </c>
      <c r="P17" s="219">
        <v>0</v>
      </c>
      <c r="Q17" s="219">
        <v>0</v>
      </c>
      <c r="R17" s="219">
        <v>0</v>
      </c>
      <c r="S17" s="219">
        <v>0</v>
      </c>
      <c r="T17" s="219">
        <v>0</v>
      </c>
      <c r="U17" s="219">
        <v>0</v>
      </c>
      <c r="V17" s="219">
        <v>0</v>
      </c>
      <c r="W17" s="219">
        <v>0</v>
      </c>
      <c r="X17" s="219">
        <v>0</v>
      </c>
      <c r="Y17" s="219">
        <v>0</v>
      </c>
      <c r="Z17" s="219">
        <v>0</v>
      </c>
      <c r="AA17" s="219">
        <v>0</v>
      </c>
      <c r="AB17" s="219">
        <v>0</v>
      </c>
      <c r="AC17" s="219">
        <v>0</v>
      </c>
      <c r="AD17" s="219">
        <v>0</v>
      </c>
      <c r="AE17" s="219">
        <v>0</v>
      </c>
      <c r="AF17" s="219">
        <v>0</v>
      </c>
      <c r="AG17" s="219">
        <v>0</v>
      </c>
      <c r="AH17" s="219">
        <v>1</v>
      </c>
      <c r="AI17" s="219">
        <v>1</v>
      </c>
      <c r="AJ17" s="219">
        <v>1</v>
      </c>
      <c r="AK17" s="219">
        <v>1</v>
      </c>
      <c r="AL17" s="219">
        <v>1</v>
      </c>
      <c r="AM17" s="219">
        <v>1</v>
      </c>
      <c r="AN17" s="219">
        <v>1</v>
      </c>
      <c r="AO17" s="219">
        <v>1</v>
      </c>
      <c r="AP17" s="219">
        <v>1</v>
      </c>
      <c r="AQ17" s="219">
        <v>1</v>
      </c>
    </row>
    <row r="18" spans="1:43" ht="22.8" customHeight="1" x14ac:dyDescent="0.2">
      <c r="A18" s="226">
        <v>14</v>
      </c>
      <c r="B18" s="227">
        <v>5</v>
      </c>
      <c r="C18" s="228" t="s">
        <v>241</v>
      </c>
      <c r="D18" s="219">
        <v>0</v>
      </c>
      <c r="E18" s="219">
        <v>0</v>
      </c>
      <c r="F18" s="219">
        <v>0</v>
      </c>
      <c r="G18" s="219">
        <v>0</v>
      </c>
      <c r="H18" s="219">
        <v>0</v>
      </c>
      <c r="I18" s="219">
        <v>0</v>
      </c>
      <c r="J18" s="219">
        <v>0</v>
      </c>
      <c r="K18" s="219">
        <v>0</v>
      </c>
      <c r="L18" s="219">
        <v>0</v>
      </c>
      <c r="M18" s="219">
        <v>0</v>
      </c>
      <c r="N18" s="219">
        <v>0</v>
      </c>
      <c r="O18" s="219">
        <v>0</v>
      </c>
      <c r="P18" s="219">
        <v>0</v>
      </c>
      <c r="Q18" s="219">
        <v>0</v>
      </c>
      <c r="R18" s="219">
        <v>0</v>
      </c>
      <c r="S18" s="219">
        <v>0</v>
      </c>
      <c r="T18" s="219">
        <v>0</v>
      </c>
      <c r="U18" s="219">
        <v>0</v>
      </c>
      <c r="V18" s="219">
        <v>0</v>
      </c>
      <c r="W18" s="219">
        <v>0</v>
      </c>
      <c r="X18" s="219">
        <v>0</v>
      </c>
      <c r="Y18" s="219">
        <v>0</v>
      </c>
      <c r="Z18" s="219">
        <v>0</v>
      </c>
      <c r="AA18" s="219">
        <v>0</v>
      </c>
      <c r="AB18" s="219">
        <v>0</v>
      </c>
      <c r="AC18" s="219">
        <v>0</v>
      </c>
      <c r="AD18" s="219">
        <v>0</v>
      </c>
      <c r="AE18" s="219">
        <v>0</v>
      </c>
      <c r="AF18" s="219">
        <v>0</v>
      </c>
      <c r="AG18" s="219">
        <v>0</v>
      </c>
      <c r="AH18" s="219">
        <v>1</v>
      </c>
      <c r="AI18" s="219">
        <v>1</v>
      </c>
      <c r="AJ18" s="219">
        <v>1</v>
      </c>
      <c r="AK18" s="219">
        <v>1</v>
      </c>
      <c r="AL18" s="219">
        <v>1</v>
      </c>
      <c r="AM18" s="219">
        <v>1</v>
      </c>
      <c r="AN18" s="219">
        <v>1</v>
      </c>
      <c r="AO18" s="219">
        <v>1</v>
      </c>
      <c r="AP18" s="219">
        <v>1</v>
      </c>
      <c r="AQ18" s="219">
        <v>1</v>
      </c>
    </row>
    <row r="19" spans="1:43" s="226" customFormat="1" ht="22.8" customHeight="1" x14ac:dyDescent="0.3">
      <c r="A19" s="226">
        <v>20</v>
      </c>
      <c r="B19" s="227">
        <v>6</v>
      </c>
      <c r="C19" s="228" t="s">
        <v>70</v>
      </c>
      <c r="D19" s="219">
        <v>0</v>
      </c>
      <c r="E19" s="219">
        <v>0</v>
      </c>
      <c r="F19" s="219">
        <v>0</v>
      </c>
      <c r="G19" s="219">
        <v>0</v>
      </c>
      <c r="H19" s="219">
        <v>0</v>
      </c>
      <c r="I19" s="219">
        <v>0</v>
      </c>
      <c r="J19" s="219">
        <v>0</v>
      </c>
      <c r="K19" s="219">
        <v>0</v>
      </c>
      <c r="L19" s="219">
        <v>0</v>
      </c>
      <c r="M19" s="219">
        <v>0</v>
      </c>
      <c r="N19" s="219">
        <v>0</v>
      </c>
      <c r="O19" s="219">
        <v>0</v>
      </c>
      <c r="P19" s="219">
        <v>0</v>
      </c>
      <c r="Q19" s="219">
        <v>0</v>
      </c>
      <c r="R19" s="219">
        <v>0</v>
      </c>
      <c r="S19" s="219">
        <v>0</v>
      </c>
      <c r="T19" s="219">
        <v>0</v>
      </c>
      <c r="U19" s="219">
        <v>0</v>
      </c>
      <c r="V19" s="219">
        <v>0</v>
      </c>
      <c r="W19" s="219">
        <v>0</v>
      </c>
      <c r="X19" s="219">
        <v>0</v>
      </c>
      <c r="Y19" s="219">
        <v>0</v>
      </c>
      <c r="Z19" s="219">
        <v>0</v>
      </c>
      <c r="AA19" s="219">
        <v>0</v>
      </c>
      <c r="AB19" s="219">
        <v>0</v>
      </c>
      <c r="AC19" s="219">
        <v>0</v>
      </c>
      <c r="AD19" s="219">
        <v>0</v>
      </c>
      <c r="AE19" s="219">
        <v>0</v>
      </c>
      <c r="AF19" s="219">
        <v>0</v>
      </c>
      <c r="AG19" s="219">
        <v>0</v>
      </c>
      <c r="AH19" s="219">
        <v>1</v>
      </c>
      <c r="AI19" s="219">
        <v>1</v>
      </c>
      <c r="AJ19" s="219">
        <v>1</v>
      </c>
      <c r="AK19" s="219">
        <v>1</v>
      </c>
      <c r="AL19" s="219">
        <v>1</v>
      </c>
      <c r="AM19" s="219">
        <v>1</v>
      </c>
      <c r="AN19" s="219">
        <v>1</v>
      </c>
      <c r="AO19" s="219">
        <v>1</v>
      </c>
      <c r="AP19" s="219">
        <v>1</v>
      </c>
      <c r="AQ19" s="219">
        <v>1</v>
      </c>
    </row>
    <row r="20" spans="1:43" s="226" customFormat="1" ht="35.4" customHeight="1" x14ac:dyDescent="0.3">
      <c r="B20" s="227">
        <v>6</v>
      </c>
      <c r="C20" s="229" t="s">
        <v>81</v>
      </c>
      <c r="D20" s="219">
        <v>0</v>
      </c>
      <c r="E20" s="219">
        <v>0</v>
      </c>
      <c r="F20" s="219">
        <v>0</v>
      </c>
      <c r="G20" s="219">
        <v>0</v>
      </c>
      <c r="H20" s="219">
        <v>0</v>
      </c>
      <c r="I20" s="219">
        <v>0</v>
      </c>
      <c r="J20" s="219">
        <v>0</v>
      </c>
      <c r="K20" s="219">
        <v>0</v>
      </c>
      <c r="L20" s="219">
        <v>0</v>
      </c>
      <c r="M20" s="219">
        <v>0</v>
      </c>
      <c r="N20" s="219">
        <v>0</v>
      </c>
      <c r="O20" s="219">
        <v>0</v>
      </c>
      <c r="P20" s="219">
        <v>0</v>
      </c>
      <c r="Q20" s="219">
        <v>0</v>
      </c>
      <c r="R20" s="219">
        <v>0</v>
      </c>
      <c r="S20" s="219">
        <v>0</v>
      </c>
      <c r="T20" s="219">
        <v>0</v>
      </c>
      <c r="U20" s="219">
        <v>0</v>
      </c>
      <c r="V20" s="219">
        <v>0</v>
      </c>
      <c r="W20" s="219">
        <v>0</v>
      </c>
      <c r="X20" s="219">
        <v>0</v>
      </c>
      <c r="Y20" s="219">
        <v>0</v>
      </c>
      <c r="Z20" s="219">
        <v>0</v>
      </c>
      <c r="AA20" s="219">
        <v>0</v>
      </c>
      <c r="AB20" s="219">
        <v>0</v>
      </c>
      <c r="AC20" s="219">
        <v>0</v>
      </c>
      <c r="AD20" s="219">
        <v>0</v>
      </c>
      <c r="AE20" s="219">
        <v>0</v>
      </c>
      <c r="AF20" s="219">
        <v>0</v>
      </c>
      <c r="AG20" s="219">
        <v>0</v>
      </c>
      <c r="AH20" s="219">
        <v>1</v>
      </c>
      <c r="AI20" s="219">
        <v>1</v>
      </c>
      <c r="AJ20" s="219">
        <v>1</v>
      </c>
      <c r="AK20" s="219">
        <v>1</v>
      </c>
      <c r="AL20" s="219">
        <v>1</v>
      </c>
      <c r="AM20" s="219">
        <v>1</v>
      </c>
      <c r="AN20" s="219">
        <v>1</v>
      </c>
      <c r="AO20" s="219">
        <v>1</v>
      </c>
      <c r="AP20" s="219">
        <v>1</v>
      </c>
      <c r="AQ20" s="219">
        <v>1</v>
      </c>
    </row>
    <row r="21" spans="1:43" s="222" customFormat="1" ht="30" customHeight="1" x14ac:dyDescent="0.2">
      <c r="B21" s="227"/>
      <c r="C21" s="224" t="s">
        <v>243</v>
      </c>
      <c r="D21" s="225">
        <f>SUM(D14:D20)</f>
        <v>0</v>
      </c>
      <c r="E21" s="225">
        <f t="shared" ref="E21:AQ21" si="1">SUM(E14:E20)</f>
        <v>0</v>
      </c>
      <c r="F21" s="225">
        <f t="shared" si="1"/>
        <v>0</v>
      </c>
      <c r="G21" s="225">
        <f t="shared" si="1"/>
        <v>0</v>
      </c>
      <c r="H21" s="225">
        <f t="shared" si="1"/>
        <v>0</v>
      </c>
      <c r="I21" s="225">
        <f t="shared" si="1"/>
        <v>0</v>
      </c>
      <c r="J21" s="225">
        <f t="shared" si="1"/>
        <v>0</v>
      </c>
      <c r="K21" s="225">
        <f t="shared" si="1"/>
        <v>0</v>
      </c>
      <c r="L21" s="225">
        <f t="shared" si="1"/>
        <v>0</v>
      </c>
      <c r="M21" s="225">
        <f t="shared" si="1"/>
        <v>0</v>
      </c>
      <c r="N21" s="225">
        <f t="shared" si="1"/>
        <v>0</v>
      </c>
      <c r="O21" s="225">
        <f t="shared" si="1"/>
        <v>0</v>
      </c>
      <c r="P21" s="225">
        <f t="shared" si="1"/>
        <v>0</v>
      </c>
      <c r="Q21" s="225">
        <f t="shared" si="1"/>
        <v>0</v>
      </c>
      <c r="R21" s="225">
        <f t="shared" si="1"/>
        <v>0</v>
      </c>
      <c r="S21" s="225">
        <f t="shared" si="1"/>
        <v>0</v>
      </c>
      <c r="T21" s="225">
        <f t="shared" si="1"/>
        <v>0</v>
      </c>
      <c r="U21" s="225">
        <f t="shared" si="1"/>
        <v>0</v>
      </c>
      <c r="V21" s="225">
        <f t="shared" si="1"/>
        <v>0</v>
      </c>
      <c r="W21" s="225">
        <f t="shared" si="1"/>
        <v>0</v>
      </c>
      <c r="X21" s="225">
        <f t="shared" si="1"/>
        <v>0</v>
      </c>
      <c r="Y21" s="225">
        <f t="shared" si="1"/>
        <v>0</v>
      </c>
      <c r="Z21" s="225">
        <f t="shared" si="1"/>
        <v>0</v>
      </c>
      <c r="AA21" s="225">
        <f t="shared" si="1"/>
        <v>0</v>
      </c>
      <c r="AB21" s="225">
        <f t="shared" si="1"/>
        <v>0</v>
      </c>
      <c r="AC21" s="225">
        <f t="shared" si="1"/>
        <v>0</v>
      </c>
      <c r="AD21" s="225">
        <f t="shared" si="1"/>
        <v>0</v>
      </c>
      <c r="AE21" s="225">
        <f t="shared" si="1"/>
        <v>0</v>
      </c>
      <c r="AF21" s="225">
        <f t="shared" si="1"/>
        <v>0</v>
      </c>
      <c r="AG21" s="225">
        <f t="shared" si="1"/>
        <v>0</v>
      </c>
      <c r="AH21" s="225">
        <f t="shared" si="1"/>
        <v>7</v>
      </c>
      <c r="AI21" s="225">
        <f t="shared" si="1"/>
        <v>7</v>
      </c>
      <c r="AJ21" s="225">
        <f t="shared" si="1"/>
        <v>7</v>
      </c>
      <c r="AK21" s="225">
        <f t="shared" si="1"/>
        <v>7</v>
      </c>
      <c r="AL21" s="225">
        <f t="shared" si="1"/>
        <v>7</v>
      </c>
      <c r="AM21" s="225">
        <f t="shared" si="1"/>
        <v>7</v>
      </c>
      <c r="AN21" s="225">
        <f t="shared" si="1"/>
        <v>7</v>
      </c>
      <c r="AO21" s="225">
        <f t="shared" si="1"/>
        <v>7</v>
      </c>
      <c r="AP21" s="225">
        <f t="shared" si="1"/>
        <v>7</v>
      </c>
      <c r="AQ21" s="225">
        <f t="shared" si="1"/>
        <v>7</v>
      </c>
    </row>
    <row r="22" spans="1:43" s="222" customFormat="1" ht="26.4" customHeight="1" x14ac:dyDescent="0.2">
      <c r="B22" s="227"/>
      <c r="C22" s="230" t="s">
        <v>260</v>
      </c>
      <c r="D22" s="231">
        <f t="shared" ref="D22:AQ22" si="2">D12-D21</f>
        <v>0</v>
      </c>
      <c r="E22" s="231">
        <f t="shared" si="2"/>
        <v>0</v>
      </c>
      <c r="F22" s="231">
        <f t="shared" si="2"/>
        <v>0</v>
      </c>
      <c r="G22" s="231">
        <f t="shared" si="2"/>
        <v>0</v>
      </c>
      <c r="H22" s="231">
        <f t="shared" si="2"/>
        <v>0</v>
      </c>
      <c r="I22" s="231">
        <f t="shared" si="2"/>
        <v>0</v>
      </c>
      <c r="J22" s="231">
        <f t="shared" si="2"/>
        <v>0</v>
      </c>
      <c r="K22" s="231">
        <f t="shared" si="2"/>
        <v>0</v>
      </c>
      <c r="L22" s="231">
        <f t="shared" si="2"/>
        <v>0</v>
      </c>
      <c r="M22" s="231">
        <f t="shared" si="2"/>
        <v>0</v>
      </c>
      <c r="N22" s="231">
        <f t="shared" si="2"/>
        <v>0</v>
      </c>
      <c r="O22" s="231">
        <f t="shared" si="2"/>
        <v>0</v>
      </c>
      <c r="P22" s="231">
        <f t="shared" si="2"/>
        <v>0</v>
      </c>
      <c r="Q22" s="231">
        <f t="shared" si="2"/>
        <v>0</v>
      </c>
      <c r="R22" s="231">
        <f t="shared" si="2"/>
        <v>0</v>
      </c>
      <c r="S22" s="231">
        <f t="shared" si="2"/>
        <v>0</v>
      </c>
      <c r="T22" s="231">
        <f t="shared" si="2"/>
        <v>0</v>
      </c>
      <c r="U22" s="231">
        <f t="shared" si="2"/>
        <v>0</v>
      </c>
      <c r="V22" s="231">
        <f t="shared" si="2"/>
        <v>0</v>
      </c>
      <c r="W22" s="231">
        <f t="shared" si="2"/>
        <v>0</v>
      </c>
      <c r="X22" s="231">
        <f t="shared" si="2"/>
        <v>0</v>
      </c>
      <c r="Y22" s="231">
        <f t="shared" si="2"/>
        <v>0</v>
      </c>
      <c r="Z22" s="231">
        <f t="shared" si="2"/>
        <v>0</v>
      </c>
      <c r="AA22" s="231">
        <f t="shared" si="2"/>
        <v>0</v>
      </c>
      <c r="AB22" s="231">
        <f t="shared" si="2"/>
        <v>0</v>
      </c>
      <c r="AC22" s="231">
        <f t="shared" si="2"/>
        <v>0</v>
      </c>
      <c r="AD22" s="231">
        <f t="shared" si="2"/>
        <v>0</v>
      </c>
      <c r="AE22" s="231">
        <f t="shared" si="2"/>
        <v>0</v>
      </c>
      <c r="AF22" s="231">
        <f t="shared" si="2"/>
        <v>0</v>
      </c>
      <c r="AG22" s="231">
        <f t="shared" si="2"/>
        <v>0</v>
      </c>
      <c r="AH22" s="231">
        <f t="shared" si="2"/>
        <v>-7</v>
      </c>
      <c r="AI22" s="231">
        <f t="shared" si="2"/>
        <v>-7</v>
      </c>
      <c r="AJ22" s="231">
        <f t="shared" si="2"/>
        <v>-7</v>
      </c>
      <c r="AK22" s="231">
        <f t="shared" si="2"/>
        <v>-7</v>
      </c>
      <c r="AL22" s="231">
        <f t="shared" si="2"/>
        <v>-7</v>
      </c>
      <c r="AM22" s="231">
        <f t="shared" si="2"/>
        <v>-7</v>
      </c>
      <c r="AN22" s="231">
        <f t="shared" si="2"/>
        <v>-7</v>
      </c>
      <c r="AO22" s="231">
        <f t="shared" si="2"/>
        <v>-7</v>
      </c>
      <c r="AP22" s="231">
        <f t="shared" si="2"/>
        <v>-7</v>
      </c>
      <c r="AQ22" s="231">
        <f t="shared" si="2"/>
        <v>-7</v>
      </c>
    </row>
    <row r="23" spans="1:43" x14ac:dyDescent="0.2">
      <c r="B23" s="226"/>
      <c r="C23" s="232"/>
      <c r="D23" s="233"/>
      <c r="E23" s="233"/>
      <c r="F23" s="233"/>
      <c r="G23" s="233"/>
      <c r="H23" s="233"/>
      <c r="I23" s="233"/>
      <c r="J23" s="233"/>
      <c r="K23" s="233"/>
      <c r="L23" s="233"/>
      <c r="M23" s="233"/>
      <c r="N23" s="233"/>
      <c r="O23" s="233"/>
      <c r="P23" s="233"/>
      <c r="Q23" s="233"/>
      <c r="R23" s="233"/>
      <c r="S23" s="233"/>
      <c r="T23" s="233"/>
      <c r="U23" s="233"/>
      <c r="V23" s="233"/>
      <c r="W23" s="233"/>
      <c r="X23" s="233"/>
      <c r="Y23" s="233"/>
      <c r="Z23" s="233"/>
      <c r="AA23" s="233"/>
      <c r="AB23" s="233"/>
      <c r="AC23" s="233"/>
      <c r="AD23" s="233"/>
      <c r="AE23" s="233"/>
      <c r="AF23" s="233"/>
      <c r="AG23" s="233"/>
      <c r="AH23" s="233"/>
      <c r="AI23" s="233"/>
      <c r="AJ23" s="233"/>
      <c r="AK23" s="233"/>
      <c r="AL23" s="233"/>
      <c r="AM23" s="233"/>
      <c r="AN23" s="233"/>
      <c r="AO23" s="233"/>
      <c r="AP23" s="233"/>
      <c r="AQ23" s="233"/>
    </row>
    <row r="24" spans="1:43" ht="25.8" customHeight="1" x14ac:dyDescent="0.2">
      <c r="B24" s="226"/>
      <c r="C24" s="232"/>
      <c r="D24" s="233"/>
      <c r="E24" s="233"/>
      <c r="F24" s="233"/>
      <c r="G24" s="233"/>
      <c r="H24" s="233"/>
      <c r="I24" s="233"/>
      <c r="J24" s="233"/>
      <c r="K24" s="233"/>
      <c r="L24" s="233"/>
      <c r="M24" s="233"/>
      <c r="N24" s="233"/>
      <c r="O24" s="233"/>
      <c r="P24" s="233"/>
      <c r="Q24" s="233"/>
      <c r="R24" s="233"/>
      <c r="S24" s="233"/>
      <c r="T24" s="233"/>
      <c r="U24" s="233"/>
      <c r="V24" s="233"/>
      <c r="W24" s="233"/>
      <c r="X24" s="233"/>
      <c r="Y24" s="233"/>
      <c r="Z24" s="233"/>
      <c r="AA24" s="233"/>
      <c r="AB24" s="233"/>
      <c r="AC24" s="233"/>
      <c r="AD24" s="233"/>
      <c r="AE24" s="233"/>
      <c r="AF24" s="233"/>
      <c r="AG24" s="233"/>
      <c r="AH24" s="233"/>
      <c r="AI24" s="233"/>
      <c r="AJ24" s="233"/>
      <c r="AK24" s="233"/>
      <c r="AL24" s="233"/>
      <c r="AM24" s="233"/>
      <c r="AN24" s="233"/>
      <c r="AO24" s="233"/>
      <c r="AP24" s="233"/>
      <c r="AQ24" s="233"/>
    </row>
    <row r="25" spans="1:43" x14ac:dyDescent="0.2">
      <c r="B25" s="226"/>
      <c r="C25" s="232"/>
      <c r="D25" s="233"/>
      <c r="E25" s="233"/>
      <c r="F25" s="233"/>
      <c r="G25" s="233"/>
      <c r="H25" s="233"/>
      <c r="I25" s="233"/>
      <c r="J25" s="233"/>
      <c r="K25" s="233"/>
      <c r="L25" s="233"/>
      <c r="M25" s="233"/>
      <c r="N25" s="233"/>
      <c r="O25" s="233"/>
      <c r="P25" s="233"/>
      <c r="Q25" s="233"/>
      <c r="R25" s="233"/>
      <c r="S25" s="233"/>
      <c r="T25" s="233"/>
      <c r="U25" s="233"/>
      <c r="V25" s="233"/>
      <c r="W25" s="233"/>
      <c r="X25" s="233"/>
      <c r="Y25" s="233"/>
      <c r="Z25" s="233"/>
      <c r="AA25" s="233"/>
      <c r="AB25" s="233"/>
      <c r="AC25" s="233"/>
      <c r="AD25" s="233"/>
      <c r="AE25" s="233"/>
      <c r="AF25" s="233"/>
      <c r="AG25" s="233"/>
      <c r="AH25" s="233"/>
      <c r="AI25" s="233"/>
      <c r="AJ25" s="233"/>
      <c r="AK25" s="233"/>
      <c r="AL25" s="233"/>
      <c r="AM25" s="233"/>
      <c r="AN25" s="233"/>
      <c r="AO25" s="233"/>
      <c r="AP25" s="233"/>
      <c r="AQ25" s="233"/>
    </row>
    <row r="26" spans="1:43" x14ac:dyDescent="0.2">
      <c r="B26" s="226"/>
      <c r="C26" s="232"/>
      <c r="D26" s="233"/>
      <c r="E26" s="233"/>
      <c r="F26" s="233"/>
      <c r="G26" s="233"/>
      <c r="H26" s="233"/>
      <c r="I26" s="233"/>
      <c r="J26" s="233"/>
      <c r="K26" s="233"/>
      <c r="L26" s="233"/>
      <c r="M26" s="233"/>
      <c r="N26" s="233"/>
      <c r="O26" s="233"/>
      <c r="P26" s="233"/>
      <c r="Q26" s="233"/>
      <c r="R26" s="233"/>
      <c r="S26" s="233"/>
      <c r="T26" s="233"/>
      <c r="U26" s="233"/>
      <c r="V26" s="233"/>
      <c r="W26" s="233"/>
      <c r="X26" s="233"/>
      <c r="Y26" s="233"/>
      <c r="Z26" s="233"/>
      <c r="AA26" s="233"/>
      <c r="AB26" s="233"/>
      <c r="AC26" s="233"/>
      <c r="AD26" s="233"/>
      <c r="AE26" s="233"/>
      <c r="AF26" s="233"/>
      <c r="AG26" s="233"/>
      <c r="AH26" s="233"/>
      <c r="AI26" s="233"/>
      <c r="AJ26" s="233"/>
      <c r="AK26" s="233"/>
      <c r="AL26" s="233"/>
      <c r="AM26" s="233"/>
      <c r="AN26" s="233"/>
      <c r="AO26" s="233"/>
      <c r="AP26" s="233"/>
      <c r="AQ26" s="233"/>
    </row>
    <row r="27" spans="1:43" x14ac:dyDescent="0.2">
      <c r="B27" s="226"/>
      <c r="C27" s="232"/>
      <c r="D27" s="233"/>
      <c r="E27" s="233"/>
      <c r="F27" s="233"/>
      <c r="G27" s="233"/>
      <c r="H27" s="233"/>
      <c r="I27" s="233"/>
      <c r="J27" s="233"/>
      <c r="K27" s="233"/>
      <c r="L27" s="233"/>
      <c r="M27" s="233"/>
      <c r="N27" s="233"/>
      <c r="O27" s="233"/>
      <c r="P27" s="233"/>
      <c r="Q27" s="233"/>
      <c r="R27" s="233"/>
      <c r="S27" s="233"/>
      <c r="T27" s="233"/>
      <c r="U27" s="233"/>
      <c r="V27" s="233"/>
      <c r="W27" s="233"/>
      <c r="X27" s="233"/>
      <c r="Y27" s="233"/>
      <c r="Z27" s="233"/>
      <c r="AA27" s="233"/>
      <c r="AB27" s="233"/>
      <c r="AC27" s="233"/>
      <c r="AD27" s="233"/>
      <c r="AE27" s="233"/>
      <c r="AF27" s="233"/>
      <c r="AG27" s="233"/>
      <c r="AH27" s="233"/>
      <c r="AI27" s="233"/>
      <c r="AJ27" s="233"/>
      <c r="AK27" s="233"/>
      <c r="AL27" s="233"/>
      <c r="AM27" s="233"/>
      <c r="AN27" s="233"/>
      <c r="AO27" s="233"/>
      <c r="AP27" s="233"/>
      <c r="AQ27" s="233"/>
    </row>
    <row r="28" spans="1:43" s="234" customFormat="1" ht="26.25" customHeight="1" x14ac:dyDescent="0.3">
      <c r="B28" s="395" t="s">
        <v>259</v>
      </c>
      <c r="C28" s="395"/>
      <c r="D28" s="319">
        <v>45047</v>
      </c>
      <c r="E28" s="235" t="s">
        <v>258</v>
      </c>
      <c r="F28" s="235"/>
      <c r="G28" s="235"/>
      <c r="H28" s="235"/>
      <c r="I28" s="235"/>
      <c r="J28" s="235"/>
      <c r="K28" s="235"/>
      <c r="L28" s="235"/>
      <c r="M28" s="235"/>
      <c r="N28" s="235"/>
      <c r="O28" s="235"/>
      <c r="P28" s="235"/>
      <c r="Q28" s="235"/>
      <c r="R28" s="236"/>
      <c r="S28" s="236"/>
      <c r="T28" s="236"/>
      <c r="U28" s="236"/>
      <c r="V28" s="236"/>
      <c r="W28" s="236"/>
    </row>
    <row r="29" spans="1:43" s="234" customFormat="1" ht="26.25" customHeight="1" x14ac:dyDescent="0.2">
      <c r="B29" s="395" t="s">
        <v>51</v>
      </c>
      <c r="C29" s="395"/>
      <c r="D29" s="318">
        <v>12</v>
      </c>
      <c r="E29" s="350">
        <f>COUNTIF(Buget_cerere!N83:Q83,"&gt;0")</f>
        <v>0</v>
      </c>
      <c r="F29" s="351">
        <f>Amortizare!E32</f>
        <v>0</v>
      </c>
      <c r="G29" s="235"/>
      <c r="H29" s="235"/>
      <c r="I29" s="235"/>
      <c r="J29" s="235"/>
      <c r="K29" s="235"/>
      <c r="L29" s="235"/>
      <c r="M29" s="235"/>
      <c r="N29" s="235"/>
      <c r="O29" s="235"/>
      <c r="P29" s="235"/>
      <c r="Q29" s="235"/>
      <c r="R29" s="236"/>
      <c r="S29" s="236"/>
      <c r="T29" s="236"/>
      <c r="U29" s="236"/>
      <c r="V29" s="236"/>
      <c r="W29" s="236"/>
    </row>
    <row r="30" spans="1:43" s="237" customFormat="1" x14ac:dyDescent="0.3">
      <c r="B30" s="238"/>
      <c r="C30" s="239"/>
      <c r="D30" s="223" t="s">
        <v>88</v>
      </c>
      <c r="E30" s="223" t="s">
        <v>89</v>
      </c>
      <c r="F30" s="223" t="s">
        <v>90</v>
      </c>
      <c r="G30" s="223" t="s">
        <v>91</v>
      </c>
      <c r="H30" s="223" t="s">
        <v>92</v>
      </c>
      <c r="I30" s="223" t="s">
        <v>93</v>
      </c>
      <c r="J30" s="223" t="s">
        <v>94</v>
      </c>
      <c r="K30" s="223" t="s">
        <v>95</v>
      </c>
      <c r="L30" s="223" t="s">
        <v>96</v>
      </c>
      <c r="M30" s="223" t="s">
        <v>97</v>
      </c>
      <c r="N30" s="223" t="s">
        <v>98</v>
      </c>
      <c r="O30" s="223" t="s">
        <v>99</v>
      </c>
      <c r="P30" s="223" t="s">
        <v>100</v>
      </c>
      <c r="Q30" s="223" t="s">
        <v>101</v>
      </c>
      <c r="R30" s="223" t="s">
        <v>102</v>
      </c>
      <c r="S30" s="223" t="s">
        <v>103</v>
      </c>
      <c r="T30" s="223" t="s">
        <v>104</v>
      </c>
      <c r="U30" s="223" t="s">
        <v>105</v>
      </c>
      <c r="V30" s="223" t="s">
        <v>106</v>
      </c>
      <c r="W30" s="223" t="s">
        <v>107</v>
      </c>
      <c r="X30" s="223" t="s">
        <v>121</v>
      </c>
      <c r="Y30" s="223" t="s">
        <v>122</v>
      </c>
      <c r="Z30" s="223" t="s">
        <v>123</v>
      </c>
      <c r="AA30" s="223" t="s">
        <v>124</v>
      </c>
      <c r="AB30" s="223" t="s">
        <v>125</v>
      </c>
      <c r="AC30" s="223" t="s">
        <v>143</v>
      </c>
      <c r="AD30" s="223" t="s">
        <v>144</v>
      </c>
      <c r="AE30" s="223" t="s">
        <v>145</v>
      </c>
      <c r="AF30" s="223" t="s">
        <v>146</v>
      </c>
      <c r="AG30" s="223" t="s">
        <v>147</v>
      </c>
      <c r="AH30" s="223" t="s">
        <v>148</v>
      </c>
      <c r="AI30" s="223" t="s">
        <v>149</v>
      </c>
      <c r="AJ30" s="223" t="s">
        <v>150</v>
      </c>
      <c r="AK30" s="223" t="s">
        <v>151</v>
      </c>
      <c r="AL30" s="223" t="s">
        <v>152</v>
      </c>
      <c r="AM30" s="223" t="s">
        <v>153</v>
      </c>
      <c r="AN30" s="223" t="s">
        <v>154</v>
      </c>
      <c r="AO30" s="223" t="s">
        <v>155</v>
      </c>
      <c r="AP30" s="223" t="s">
        <v>156</v>
      </c>
    </row>
    <row r="31" spans="1:43" s="240" customFormat="1" hidden="1" x14ac:dyDescent="0.2">
      <c r="B31" s="241"/>
      <c r="C31" s="242"/>
      <c r="D31" s="243">
        <f>IF(D35="Implementare",0,C31+1)</f>
        <v>0</v>
      </c>
      <c r="E31" s="243">
        <f>IF(E35="Implementare",0,D31+1)</f>
        <v>0</v>
      </c>
      <c r="F31" s="243">
        <f t="shared" ref="F31:AP31" si="3">IF(F35="Implementare",0,E31+1)</f>
        <v>1</v>
      </c>
      <c r="G31" s="243">
        <f t="shared" si="3"/>
        <v>2</v>
      </c>
      <c r="H31" s="243">
        <f t="shared" si="3"/>
        <v>3</v>
      </c>
      <c r="I31" s="243">
        <f t="shared" si="3"/>
        <v>4</v>
      </c>
      <c r="J31" s="243">
        <f t="shared" si="3"/>
        <v>5</v>
      </c>
      <c r="K31" s="243">
        <f t="shared" si="3"/>
        <v>6</v>
      </c>
      <c r="L31" s="243">
        <f t="shared" si="3"/>
        <v>7</v>
      </c>
      <c r="M31" s="243">
        <f t="shared" si="3"/>
        <v>8</v>
      </c>
      <c r="N31" s="243">
        <f t="shared" si="3"/>
        <v>9</v>
      </c>
      <c r="O31" s="243">
        <f t="shared" si="3"/>
        <v>10</v>
      </c>
      <c r="P31" s="243">
        <f t="shared" si="3"/>
        <v>11</v>
      </c>
      <c r="Q31" s="243">
        <f t="shared" si="3"/>
        <v>12</v>
      </c>
      <c r="R31" s="243">
        <f t="shared" si="3"/>
        <v>13</v>
      </c>
      <c r="S31" s="243">
        <f t="shared" si="3"/>
        <v>14</v>
      </c>
      <c r="T31" s="243">
        <f t="shared" si="3"/>
        <v>15</v>
      </c>
      <c r="U31" s="243">
        <f t="shared" si="3"/>
        <v>16</v>
      </c>
      <c r="V31" s="243">
        <f t="shared" si="3"/>
        <v>17</v>
      </c>
      <c r="W31" s="243">
        <f t="shared" si="3"/>
        <v>18</v>
      </c>
      <c r="X31" s="243">
        <f t="shared" si="3"/>
        <v>19</v>
      </c>
      <c r="Y31" s="243">
        <f t="shared" si="3"/>
        <v>20</v>
      </c>
      <c r="Z31" s="243">
        <f t="shared" si="3"/>
        <v>21</v>
      </c>
      <c r="AA31" s="243">
        <f t="shared" si="3"/>
        <v>22</v>
      </c>
      <c r="AB31" s="243">
        <f t="shared" si="3"/>
        <v>23</v>
      </c>
      <c r="AC31" s="243">
        <f t="shared" si="3"/>
        <v>24</v>
      </c>
      <c r="AD31" s="243">
        <f t="shared" si="3"/>
        <v>25</v>
      </c>
      <c r="AE31" s="243">
        <f t="shared" si="3"/>
        <v>26</v>
      </c>
      <c r="AF31" s="243">
        <f t="shared" si="3"/>
        <v>27</v>
      </c>
      <c r="AG31" s="243">
        <f t="shared" si="3"/>
        <v>28</v>
      </c>
      <c r="AH31" s="243">
        <f t="shared" si="3"/>
        <v>29</v>
      </c>
      <c r="AI31" s="243">
        <f t="shared" si="3"/>
        <v>30</v>
      </c>
      <c r="AJ31" s="243">
        <f t="shared" si="3"/>
        <v>31</v>
      </c>
      <c r="AK31" s="243">
        <f t="shared" si="3"/>
        <v>32</v>
      </c>
      <c r="AL31" s="243">
        <f t="shared" si="3"/>
        <v>33</v>
      </c>
      <c r="AM31" s="243">
        <f t="shared" si="3"/>
        <v>34</v>
      </c>
      <c r="AN31" s="243">
        <f t="shared" si="3"/>
        <v>35</v>
      </c>
      <c r="AO31" s="243">
        <f t="shared" si="3"/>
        <v>36</v>
      </c>
      <c r="AP31" s="243">
        <f t="shared" si="3"/>
        <v>37</v>
      </c>
    </row>
    <row r="32" spans="1:43" s="240" customFormat="1" hidden="1" x14ac:dyDescent="0.2">
      <c r="B32" s="241"/>
      <c r="C32" s="242"/>
      <c r="D32" s="243">
        <f>YEAR(D28)</f>
        <v>2023</v>
      </c>
      <c r="E32" s="243">
        <f>D32+1</f>
        <v>2024</v>
      </c>
      <c r="F32" s="243">
        <f t="shared" ref="F32:AP32" si="4">E32+1</f>
        <v>2025</v>
      </c>
      <c r="G32" s="243">
        <f t="shared" si="4"/>
        <v>2026</v>
      </c>
      <c r="H32" s="243">
        <f t="shared" si="4"/>
        <v>2027</v>
      </c>
      <c r="I32" s="243">
        <f t="shared" si="4"/>
        <v>2028</v>
      </c>
      <c r="J32" s="243">
        <f t="shared" si="4"/>
        <v>2029</v>
      </c>
      <c r="K32" s="243">
        <f t="shared" si="4"/>
        <v>2030</v>
      </c>
      <c r="L32" s="243">
        <f t="shared" si="4"/>
        <v>2031</v>
      </c>
      <c r="M32" s="243">
        <f t="shared" si="4"/>
        <v>2032</v>
      </c>
      <c r="N32" s="243">
        <f t="shared" si="4"/>
        <v>2033</v>
      </c>
      <c r="O32" s="243">
        <f t="shared" si="4"/>
        <v>2034</v>
      </c>
      <c r="P32" s="243">
        <f t="shared" si="4"/>
        <v>2035</v>
      </c>
      <c r="Q32" s="243">
        <f t="shared" si="4"/>
        <v>2036</v>
      </c>
      <c r="R32" s="243">
        <f t="shared" si="4"/>
        <v>2037</v>
      </c>
      <c r="S32" s="243">
        <f t="shared" si="4"/>
        <v>2038</v>
      </c>
      <c r="T32" s="243">
        <f t="shared" si="4"/>
        <v>2039</v>
      </c>
      <c r="U32" s="243">
        <f t="shared" si="4"/>
        <v>2040</v>
      </c>
      <c r="V32" s="243">
        <f t="shared" si="4"/>
        <v>2041</v>
      </c>
      <c r="W32" s="243">
        <f t="shared" si="4"/>
        <v>2042</v>
      </c>
      <c r="X32" s="243">
        <f t="shared" si="4"/>
        <v>2043</v>
      </c>
      <c r="Y32" s="243">
        <f t="shared" si="4"/>
        <v>2044</v>
      </c>
      <c r="Z32" s="243">
        <f t="shared" si="4"/>
        <v>2045</v>
      </c>
      <c r="AA32" s="243">
        <f t="shared" si="4"/>
        <v>2046</v>
      </c>
      <c r="AB32" s="243">
        <f t="shared" si="4"/>
        <v>2047</v>
      </c>
      <c r="AC32" s="243">
        <f t="shared" si="4"/>
        <v>2048</v>
      </c>
      <c r="AD32" s="243">
        <f t="shared" si="4"/>
        <v>2049</v>
      </c>
      <c r="AE32" s="243">
        <f t="shared" si="4"/>
        <v>2050</v>
      </c>
      <c r="AF32" s="243">
        <f t="shared" si="4"/>
        <v>2051</v>
      </c>
      <c r="AG32" s="243">
        <f t="shared" si="4"/>
        <v>2052</v>
      </c>
      <c r="AH32" s="243">
        <f t="shared" si="4"/>
        <v>2053</v>
      </c>
      <c r="AI32" s="243">
        <f t="shared" si="4"/>
        <v>2054</v>
      </c>
      <c r="AJ32" s="243">
        <f t="shared" si="4"/>
        <v>2055</v>
      </c>
      <c r="AK32" s="243">
        <f t="shared" si="4"/>
        <v>2056</v>
      </c>
      <c r="AL32" s="243">
        <f t="shared" si="4"/>
        <v>2057</v>
      </c>
      <c r="AM32" s="243">
        <f t="shared" si="4"/>
        <v>2058</v>
      </c>
      <c r="AN32" s="243">
        <f t="shared" si="4"/>
        <v>2059</v>
      </c>
      <c r="AO32" s="243">
        <f t="shared" si="4"/>
        <v>2060</v>
      </c>
      <c r="AP32" s="243">
        <f t="shared" si="4"/>
        <v>2061</v>
      </c>
    </row>
    <row r="33" spans="1:43" s="244" customFormat="1" hidden="1" x14ac:dyDescent="0.2">
      <c r="B33" s="245"/>
      <c r="C33" s="246"/>
      <c r="D33" s="247">
        <f>DATE(D32,12,31)</f>
        <v>45291</v>
      </c>
      <c r="E33" s="247">
        <f t="shared" ref="E33:AP33" si="5">DATE(E32,12,31)</f>
        <v>45657</v>
      </c>
      <c r="F33" s="247">
        <f t="shared" si="5"/>
        <v>46022</v>
      </c>
      <c r="G33" s="247">
        <f t="shared" si="5"/>
        <v>46387</v>
      </c>
      <c r="H33" s="247">
        <f t="shared" si="5"/>
        <v>46752</v>
      </c>
      <c r="I33" s="247">
        <f t="shared" si="5"/>
        <v>47118</v>
      </c>
      <c r="J33" s="247">
        <f t="shared" si="5"/>
        <v>47483</v>
      </c>
      <c r="K33" s="247">
        <f t="shared" si="5"/>
        <v>47848</v>
      </c>
      <c r="L33" s="247">
        <f t="shared" si="5"/>
        <v>48213</v>
      </c>
      <c r="M33" s="247">
        <f t="shared" si="5"/>
        <v>48579</v>
      </c>
      <c r="N33" s="247">
        <f t="shared" si="5"/>
        <v>48944</v>
      </c>
      <c r="O33" s="247">
        <f t="shared" si="5"/>
        <v>49309</v>
      </c>
      <c r="P33" s="247">
        <f t="shared" si="5"/>
        <v>49674</v>
      </c>
      <c r="Q33" s="247">
        <f t="shared" si="5"/>
        <v>50040</v>
      </c>
      <c r="R33" s="247">
        <f t="shared" si="5"/>
        <v>50405</v>
      </c>
      <c r="S33" s="247">
        <f t="shared" si="5"/>
        <v>50770</v>
      </c>
      <c r="T33" s="247">
        <f t="shared" si="5"/>
        <v>51135</v>
      </c>
      <c r="U33" s="247">
        <f t="shared" si="5"/>
        <v>51501</v>
      </c>
      <c r="V33" s="247">
        <f t="shared" si="5"/>
        <v>51866</v>
      </c>
      <c r="W33" s="247">
        <f t="shared" si="5"/>
        <v>52231</v>
      </c>
      <c r="X33" s="247">
        <f t="shared" si="5"/>
        <v>52596</v>
      </c>
      <c r="Y33" s="247">
        <f t="shared" si="5"/>
        <v>52962</v>
      </c>
      <c r="Z33" s="247">
        <f t="shared" si="5"/>
        <v>53327</v>
      </c>
      <c r="AA33" s="247">
        <f t="shared" si="5"/>
        <v>53692</v>
      </c>
      <c r="AB33" s="247">
        <f t="shared" si="5"/>
        <v>54057</v>
      </c>
      <c r="AC33" s="247">
        <f t="shared" si="5"/>
        <v>54423</v>
      </c>
      <c r="AD33" s="247">
        <f t="shared" si="5"/>
        <v>54788</v>
      </c>
      <c r="AE33" s="247">
        <f t="shared" si="5"/>
        <v>55153</v>
      </c>
      <c r="AF33" s="247">
        <f t="shared" si="5"/>
        <v>55518</v>
      </c>
      <c r="AG33" s="247">
        <f t="shared" si="5"/>
        <v>55884</v>
      </c>
      <c r="AH33" s="247">
        <f t="shared" si="5"/>
        <v>56249</v>
      </c>
      <c r="AI33" s="247">
        <f t="shared" si="5"/>
        <v>56614</v>
      </c>
      <c r="AJ33" s="247">
        <f t="shared" si="5"/>
        <v>56979</v>
      </c>
      <c r="AK33" s="247">
        <f t="shared" si="5"/>
        <v>57345</v>
      </c>
      <c r="AL33" s="247">
        <f t="shared" si="5"/>
        <v>57710</v>
      </c>
      <c r="AM33" s="247">
        <f t="shared" si="5"/>
        <v>58075</v>
      </c>
      <c r="AN33" s="247">
        <f t="shared" si="5"/>
        <v>58440</v>
      </c>
      <c r="AO33" s="247">
        <f t="shared" si="5"/>
        <v>58806</v>
      </c>
      <c r="AP33" s="247">
        <f t="shared" si="5"/>
        <v>59171</v>
      </c>
    </row>
    <row r="34" spans="1:43" s="244" customFormat="1" hidden="1" x14ac:dyDescent="0.2">
      <c r="B34" s="245"/>
      <c r="C34" s="246"/>
      <c r="D34" s="243">
        <f>DATEDIF(D28,D33,"M")</f>
        <v>7</v>
      </c>
      <c r="E34" s="243">
        <f>DATEDIF(D33,E33,"M")</f>
        <v>12</v>
      </c>
      <c r="F34" s="243">
        <f t="shared" ref="F34:AP34" si="6">DATEDIF(E33,F33,"M")</f>
        <v>12</v>
      </c>
      <c r="G34" s="243">
        <f t="shared" si="6"/>
        <v>12</v>
      </c>
      <c r="H34" s="243">
        <f t="shared" si="6"/>
        <v>12</v>
      </c>
      <c r="I34" s="243">
        <f t="shared" si="6"/>
        <v>12</v>
      </c>
      <c r="J34" s="243">
        <f t="shared" si="6"/>
        <v>12</v>
      </c>
      <c r="K34" s="243">
        <f t="shared" si="6"/>
        <v>12</v>
      </c>
      <c r="L34" s="243">
        <f t="shared" si="6"/>
        <v>12</v>
      </c>
      <c r="M34" s="243">
        <f t="shared" si="6"/>
        <v>12</v>
      </c>
      <c r="N34" s="243">
        <f t="shared" si="6"/>
        <v>12</v>
      </c>
      <c r="O34" s="243">
        <f t="shared" si="6"/>
        <v>12</v>
      </c>
      <c r="P34" s="243">
        <f t="shared" si="6"/>
        <v>12</v>
      </c>
      <c r="Q34" s="243">
        <f t="shared" si="6"/>
        <v>12</v>
      </c>
      <c r="R34" s="243">
        <f t="shared" si="6"/>
        <v>12</v>
      </c>
      <c r="S34" s="243">
        <f t="shared" si="6"/>
        <v>12</v>
      </c>
      <c r="T34" s="243">
        <f t="shared" si="6"/>
        <v>12</v>
      </c>
      <c r="U34" s="243">
        <f t="shared" si="6"/>
        <v>12</v>
      </c>
      <c r="V34" s="243">
        <f t="shared" si="6"/>
        <v>12</v>
      </c>
      <c r="W34" s="243">
        <f t="shared" si="6"/>
        <v>12</v>
      </c>
      <c r="X34" s="243">
        <f t="shared" si="6"/>
        <v>12</v>
      </c>
      <c r="Y34" s="243">
        <f t="shared" si="6"/>
        <v>12</v>
      </c>
      <c r="Z34" s="243">
        <f t="shared" si="6"/>
        <v>12</v>
      </c>
      <c r="AA34" s="243">
        <f t="shared" si="6"/>
        <v>12</v>
      </c>
      <c r="AB34" s="243">
        <f t="shared" si="6"/>
        <v>12</v>
      </c>
      <c r="AC34" s="243">
        <f t="shared" si="6"/>
        <v>12</v>
      </c>
      <c r="AD34" s="243">
        <f t="shared" si="6"/>
        <v>12</v>
      </c>
      <c r="AE34" s="243">
        <f t="shared" si="6"/>
        <v>12</v>
      </c>
      <c r="AF34" s="243">
        <f t="shared" si="6"/>
        <v>12</v>
      </c>
      <c r="AG34" s="243">
        <f t="shared" si="6"/>
        <v>12</v>
      </c>
      <c r="AH34" s="243">
        <f t="shared" si="6"/>
        <v>12</v>
      </c>
      <c r="AI34" s="243">
        <f t="shared" si="6"/>
        <v>12</v>
      </c>
      <c r="AJ34" s="243">
        <f t="shared" si="6"/>
        <v>12</v>
      </c>
      <c r="AK34" s="243">
        <f t="shared" si="6"/>
        <v>12</v>
      </c>
      <c r="AL34" s="243">
        <f t="shared" si="6"/>
        <v>12</v>
      </c>
      <c r="AM34" s="243">
        <f t="shared" si="6"/>
        <v>12</v>
      </c>
      <c r="AN34" s="243">
        <f t="shared" si="6"/>
        <v>12</v>
      </c>
      <c r="AO34" s="243">
        <f t="shared" si="6"/>
        <v>12</v>
      </c>
      <c r="AP34" s="243">
        <f t="shared" si="6"/>
        <v>12</v>
      </c>
    </row>
    <row r="35" spans="1:43" s="248" customFormat="1" hidden="1" x14ac:dyDescent="0.2">
      <c r="B35" s="249"/>
      <c r="C35" s="250"/>
      <c r="D35" s="251" t="s">
        <v>19</v>
      </c>
      <c r="E35" s="251" t="str">
        <f>IF(D29-D34&gt;=0,"Implementare","Operare")</f>
        <v>Implementare</v>
      </c>
      <c r="F35" s="251" t="str">
        <f>IF($D$29-SUM(D$34:$E34)&gt;=0,"Implementare","Operare")</f>
        <v>Operare</v>
      </c>
      <c r="G35" s="251" t="str">
        <f>IF($D$29-SUM(D$34:$F34)&gt;=0,"Implementare","Operare")</f>
        <v>Operare</v>
      </c>
      <c r="H35" s="251" t="str">
        <f>IF($D$29-SUM(D$34:$G34)&gt;=0,"Implementare","Operare")</f>
        <v>Operare</v>
      </c>
      <c r="I35" s="251" t="str">
        <f>IF($D$29-SUM(D$34:$H34)&gt;=0,"Implementare","Operare")</f>
        <v>Operare</v>
      </c>
      <c r="J35" s="251" t="str">
        <f>IF($D$29-SUM(D$34:$I34)&gt;=0,"Implementare","Operare")</f>
        <v>Operare</v>
      </c>
      <c r="K35" s="251" t="str">
        <f>IF($D$29-SUM(D$34:$J34)&gt;=0,"Implementare","Operare")</f>
        <v>Operare</v>
      </c>
      <c r="L35" s="251" t="str">
        <f>IF($D$29-SUM(D$34:$K34)&gt;=0,"Implementare","Operare")</f>
        <v>Operare</v>
      </c>
      <c r="M35" s="251" t="str">
        <f>IF($D$29-SUM(D$34:$L34)&gt;=0,"Implementare","Operare")</f>
        <v>Operare</v>
      </c>
      <c r="N35" s="251" t="str">
        <f>IF($D$29-SUM($D$34:M34)&gt;=0,"Implementare","Operare")</f>
        <v>Operare</v>
      </c>
      <c r="O35" s="251" t="str">
        <f>IF($D$29-SUM($D$34:N34)&gt;=0,"Implementare","Operare")</f>
        <v>Operare</v>
      </c>
      <c r="P35" s="251" t="str">
        <f>IF($D$29-SUM($D$34:O34)&gt;=0,"Implementare","Operare")</f>
        <v>Operare</v>
      </c>
      <c r="Q35" s="251" t="str">
        <f>IF($D$29-SUM($D$34:P34)&gt;=0,"Implementare","Operare")</f>
        <v>Operare</v>
      </c>
      <c r="R35" s="251" t="str">
        <f>IF($D$29-SUM($D$34:Q34)&gt;=0,"Implementare","Operare")</f>
        <v>Operare</v>
      </c>
      <c r="S35" s="251" t="str">
        <f>IF($D$29-SUM($D$34:R34)&gt;=0,"Implementare","Operare")</f>
        <v>Operare</v>
      </c>
      <c r="T35" s="251" t="str">
        <f>IF($D$29-SUM($D$34:S34)&gt;=0,"Implementare","Operare")</f>
        <v>Operare</v>
      </c>
      <c r="U35" s="251" t="str">
        <f>IF($D$29-SUM($D$34:T34)&gt;=0,"Implementare","Operare")</f>
        <v>Operare</v>
      </c>
      <c r="V35" s="251" t="str">
        <f>IF($D$29-SUM($D$34:U34)&gt;=0,"Implementare","Operare")</f>
        <v>Operare</v>
      </c>
      <c r="W35" s="251" t="str">
        <f>IF($D$29-SUM($D$34:V34)&gt;=0,"Implementare","Operare")</f>
        <v>Operare</v>
      </c>
      <c r="X35" s="251" t="str">
        <f>IF($D$29-SUM($D$34:W34)&gt;=0,"Implementare","Operare")</f>
        <v>Operare</v>
      </c>
      <c r="Y35" s="251" t="str">
        <f>IF($D$29-SUM($D$34:X34)&gt;=0,"Implementare","Operare")</f>
        <v>Operare</v>
      </c>
      <c r="Z35" s="251" t="str">
        <f>IF($D$29-SUM($D$34:Y34)&gt;=0,"Implementare","Operare")</f>
        <v>Operare</v>
      </c>
      <c r="AA35" s="251" t="str">
        <f>IF($D$29-SUM($D$34:Z34)&gt;=0,"Implementare","Operare")</f>
        <v>Operare</v>
      </c>
      <c r="AB35" s="251" t="str">
        <f>IF($D$29-SUM($D$34:AA34)&gt;=0,"Implementare","Operare")</f>
        <v>Operare</v>
      </c>
      <c r="AC35" s="251" t="str">
        <f>IF($D$29-SUM($D$34:AB34)&gt;=0,"Implementare","Operare")</f>
        <v>Operare</v>
      </c>
      <c r="AD35" s="251" t="str">
        <f>IF($D$29-SUM($D$34:AC34)&gt;=0,"Implementare","Operare")</f>
        <v>Operare</v>
      </c>
      <c r="AE35" s="251" t="str">
        <f>IF($D$29-SUM($D$34:AD34)&gt;=0,"Implementare","Operare")</f>
        <v>Operare</v>
      </c>
      <c r="AF35" s="251" t="str">
        <f>IF($D$29-SUM($D$34:AE34)&gt;=0,"Implementare","Operare")</f>
        <v>Operare</v>
      </c>
      <c r="AG35" s="251" t="str">
        <f>IF($D$29-SUM($D$34:AF34)&gt;=0,"Implementare","Operare")</f>
        <v>Operare</v>
      </c>
      <c r="AH35" s="251" t="str">
        <f>IF($D$29-SUM($D$34:AG34)&gt;=0,"Implementare","Operare")</f>
        <v>Operare</v>
      </c>
      <c r="AI35" s="251" t="str">
        <f>IF($D$29-SUM($D$34:AH34)&gt;=0,"Implementare","Operare")</f>
        <v>Operare</v>
      </c>
      <c r="AJ35" s="251" t="str">
        <f>IF($D$29-SUM($D$34:AI34)&gt;=0,"Implementare","Operare")</f>
        <v>Operare</v>
      </c>
      <c r="AK35" s="251" t="str">
        <f>IF($D$29-SUM($D$34:AJ34)&gt;=0,"Implementare","Operare")</f>
        <v>Operare</v>
      </c>
      <c r="AL35" s="251" t="str">
        <f>IF($D$29-SUM($D$34:AK34)&gt;=0,"Implementare","Operare")</f>
        <v>Operare</v>
      </c>
      <c r="AM35" s="251" t="str">
        <f>IF($D$29-SUM($D$34:AL34)&gt;=0,"Implementare","Operare")</f>
        <v>Operare</v>
      </c>
      <c r="AN35" s="251" t="str">
        <f>IF($D$29-SUM($D$34:AM34)&gt;=0,"Implementare","Operare")</f>
        <v>Operare</v>
      </c>
      <c r="AO35" s="251" t="str">
        <f>IF($D$29-SUM($D$34:AN34)&gt;=0,"Implementare","Operare")</f>
        <v>Operare</v>
      </c>
      <c r="AP35" s="251" t="str">
        <f>IF($D$29-SUM($D$34:AO34)&gt;=0,"Implementare","Operare")</f>
        <v>Operare</v>
      </c>
    </row>
    <row r="36" spans="1:43" s="252" customFormat="1" hidden="1" x14ac:dyDescent="0.2">
      <c r="B36" s="253"/>
      <c r="C36" s="254"/>
      <c r="D36" s="255"/>
      <c r="E36" s="255"/>
      <c r="F36" s="255"/>
      <c r="G36" s="255"/>
      <c r="H36" s="255"/>
      <c r="I36" s="255"/>
      <c r="J36" s="255"/>
      <c r="K36" s="255"/>
      <c r="L36" s="255"/>
      <c r="M36" s="255"/>
      <c r="N36" s="255"/>
      <c r="O36" s="255"/>
      <c r="P36" s="255"/>
      <c r="Q36" s="255"/>
      <c r="R36" s="255"/>
      <c r="S36" s="255"/>
      <c r="T36" s="255"/>
      <c r="U36" s="255"/>
      <c r="V36" s="255"/>
      <c r="W36" s="255"/>
      <c r="X36" s="255"/>
      <c r="Y36" s="255"/>
      <c r="Z36" s="255"/>
      <c r="AA36" s="255"/>
      <c r="AB36" s="255"/>
      <c r="AC36" s="255"/>
      <c r="AD36" s="255"/>
      <c r="AE36" s="255"/>
      <c r="AF36" s="255"/>
      <c r="AG36" s="255"/>
      <c r="AH36" s="255"/>
      <c r="AI36" s="255"/>
      <c r="AJ36" s="255"/>
      <c r="AK36" s="255"/>
      <c r="AL36" s="255"/>
      <c r="AM36" s="255"/>
      <c r="AN36" s="255"/>
      <c r="AO36" s="255"/>
      <c r="AP36" s="255"/>
      <c r="AQ36" s="255"/>
    </row>
    <row r="37" spans="1:43" s="252" customFormat="1" hidden="1" x14ac:dyDescent="0.2">
      <c r="B37" s="253"/>
      <c r="C37" s="254"/>
      <c r="D37" s="255"/>
      <c r="E37" s="255"/>
      <c r="F37" s="255"/>
      <c r="G37" s="255"/>
      <c r="H37" s="255"/>
      <c r="I37" s="255"/>
      <c r="J37" s="255"/>
      <c r="K37" s="255"/>
      <c r="L37" s="255"/>
      <c r="M37" s="255"/>
      <c r="N37" s="255"/>
      <c r="O37" s="255"/>
      <c r="P37" s="255"/>
      <c r="Q37" s="255"/>
      <c r="R37" s="255"/>
      <c r="S37" s="255"/>
      <c r="T37" s="255"/>
      <c r="U37" s="255"/>
      <c r="V37" s="255"/>
      <c r="W37" s="255"/>
      <c r="X37" s="255"/>
      <c r="Y37" s="255"/>
      <c r="Z37" s="255"/>
      <c r="AA37" s="255"/>
      <c r="AB37" s="255"/>
      <c r="AC37" s="255"/>
      <c r="AD37" s="255"/>
      <c r="AE37" s="255"/>
      <c r="AF37" s="255"/>
      <c r="AG37" s="255"/>
      <c r="AH37" s="255"/>
      <c r="AI37" s="255"/>
      <c r="AJ37" s="255"/>
      <c r="AK37" s="255"/>
      <c r="AL37" s="255"/>
      <c r="AM37" s="255"/>
      <c r="AN37" s="255"/>
      <c r="AO37" s="255"/>
      <c r="AP37" s="255"/>
      <c r="AQ37" s="255"/>
    </row>
    <row r="38" spans="1:43" s="252" customFormat="1" ht="11.4" customHeight="1" x14ac:dyDescent="0.2">
      <c r="B38" s="253"/>
      <c r="C38" s="254"/>
      <c r="D38" s="255">
        <v>1</v>
      </c>
      <c r="E38" s="255">
        <v>2</v>
      </c>
      <c r="F38" s="255">
        <v>3</v>
      </c>
      <c r="G38" s="255">
        <v>4</v>
      </c>
      <c r="H38" s="255">
        <v>5</v>
      </c>
      <c r="I38" s="255">
        <v>6</v>
      </c>
      <c r="J38" s="255">
        <v>7</v>
      </c>
      <c r="K38" s="255">
        <v>8</v>
      </c>
      <c r="L38" s="255">
        <v>9</v>
      </c>
      <c r="M38" s="255">
        <v>10</v>
      </c>
      <c r="N38" s="255">
        <v>11</v>
      </c>
      <c r="O38" s="255">
        <v>12</v>
      </c>
      <c r="P38" s="255">
        <v>13</v>
      </c>
      <c r="Q38" s="255">
        <v>14</v>
      </c>
      <c r="R38" s="255">
        <v>15</v>
      </c>
      <c r="S38" s="255">
        <v>16</v>
      </c>
      <c r="T38" s="255">
        <v>17</v>
      </c>
      <c r="U38" s="255">
        <v>18</v>
      </c>
      <c r="V38" s="255">
        <v>19</v>
      </c>
      <c r="W38" s="255">
        <v>20</v>
      </c>
      <c r="X38" s="255">
        <v>21</v>
      </c>
      <c r="Y38" s="255">
        <v>22</v>
      </c>
      <c r="Z38" s="255">
        <v>23</v>
      </c>
      <c r="AA38" s="255">
        <v>24</v>
      </c>
      <c r="AB38" s="255">
        <v>25</v>
      </c>
      <c r="AC38" s="255">
        <v>26</v>
      </c>
      <c r="AD38" s="255">
        <v>27</v>
      </c>
      <c r="AE38" s="255">
        <v>28</v>
      </c>
      <c r="AF38" s="255">
        <v>29</v>
      </c>
      <c r="AG38" s="255">
        <v>30</v>
      </c>
      <c r="AH38" s="255">
        <v>31</v>
      </c>
      <c r="AI38" s="255">
        <v>32</v>
      </c>
      <c r="AJ38" s="255">
        <v>33</v>
      </c>
      <c r="AK38" s="255">
        <v>34</v>
      </c>
      <c r="AL38" s="255">
        <v>35</v>
      </c>
      <c r="AM38" s="255">
        <v>36</v>
      </c>
      <c r="AN38" s="255">
        <v>37</v>
      </c>
      <c r="AO38" s="255">
        <v>38</v>
      </c>
      <c r="AP38" s="255">
        <v>39</v>
      </c>
      <c r="AQ38" s="255"/>
    </row>
    <row r="39" spans="1:43" ht="15.6" customHeight="1" x14ac:dyDescent="0.2">
      <c r="B39" s="208"/>
      <c r="C39" s="391" t="s">
        <v>76</v>
      </c>
      <c r="D39" s="391"/>
      <c r="E39" s="391"/>
      <c r="F39" s="391"/>
      <c r="G39" s="391"/>
      <c r="H39" s="391"/>
      <c r="I39" s="391"/>
      <c r="J39" s="391"/>
      <c r="K39" s="391"/>
      <c r="L39" s="391"/>
      <c r="M39" s="391"/>
      <c r="N39" s="391"/>
      <c r="O39" s="391" t="s">
        <v>76</v>
      </c>
      <c r="P39" s="391"/>
      <c r="Q39" s="391"/>
      <c r="R39" s="391"/>
      <c r="S39" s="391"/>
      <c r="T39" s="391"/>
      <c r="U39" s="391"/>
      <c r="V39" s="391"/>
      <c r="W39" s="391"/>
      <c r="X39" s="391"/>
      <c r="Y39" s="391"/>
      <c r="Z39" s="391"/>
      <c r="AA39" s="391" t="s">
        <v>76</v>
      </c>
      <c r="AB39" s="391"/>
      <c r="AC39" s="391"/>
      <c r="AD39" s="391"/>
      <c r="AE39" s="391"/>
      <c r="AF39" s="391"/>
      <c r="AG39" s="391"/>
      <c r="AH39" s="391"/>
      <c r="AI39" s="391"/>
      <c r="AJ39" s="391"/>
      <c r="AK39" s="391"/>
      <c r="AL39" s="391"/>
      <c r="AM39" s="392" t="s">
        <v>76</v>
      </c>
      <c r="AN39" s="392"/>
      <c r="AO39" s="392"/>
      <c r="AP39" s="392"/>
      <c r="AQ39" s="392"/>
    </row>
    <row r="40" spans="1:43" s="209" customFormat="1" x14ac:dyDescent="0.3">
      <c r="C40" s="256"/>
      <c r="D40" s="394" t="s">
        <v>71</v>
      </c>
      <c r="E40" s="394"/>
      <c r="F40" s="394"/>
      <c r="G40" s="394"/>
      <c r="H40" s="394"/>
      <c r="I40" s="394"/>
      <c r="J40" s="394"/>
      <c r="K40" s="394"/>
      <c r="L40" s="394"/>
      <c r="M40" s="394"/>
      <c r="N40" s="394"/>
      <c r="O40" s="394"/>
      <c r="P40" s="394"/>
      <c r="Q40" s="394"/>
      <c r="R40" s="257"/>
      <c r="S40" s="257"/>
      <c r="T40" s="257"/>
      <c r="U40" s="257"/>
      <c r="V40" s="257"/>
      <c r="W40" s="257"/>
    </row>
    <row r="41" spans="1:43" s="209" customFormat="1" x14ac:dyDescent="0.2">
      <c r="B41" s="215"/>
      <c r="C41" s="216"/>
      <c r="D41" s="217"/>
      <c r="E41" s="217"/>
      <c r="F41" s="217"/>
      <c r="G41" s="217"/>
      <c r="H41" s="217"/>
      <c r="I41" s="217"/>
      <c r="J41" s="217"/>
      <c r="K41" s="217"/>
      <c r="L41" s="217"/>
      <c r="M41" s="217"/>
      <c r="N41" s="217"/>
      <c r="O41" s="217"/>
      <c r="P41" s="217"/>
      <c r="Q41" s="217"/>
      <c r="R41" s="217"/>
      <c r="S41" s="217"/>
      <c r="T41" s="217"/>
      <c r="U41" s="217"/>
      <c r="V41" s="217"/>
      <c r="W41" s="217"/>
      <c r="X41" s="217"/>
      <c r="Y41" s="217"/>
      <c r="Z41" s="217"/>
      <c r="AA41" s="217"/>
      <c r="AB41" s="217"/>
      <c r="AC41" s="217"/>
      <c r="AD41" s="217"/>
      <c r="AE41" s="217"/>
      <c r="AF41" s="217"/>
      <c r="AG41" s="217"/>
      <c r="AH41" s="217"/>
      <c r="AI41" s="217"/>
      <c r="AJ41" s="217"/>
      <c r="AK41" s="217"/>
      <c r="AL41" s="217"/>
      <c r="AM41" s="217"/>
      <c r="AN41" s="217"/>
      <c r="AO41" s="217"/>
      <c r="AP41" s="217"/>
      <c r="AQ41" s="217"/>
    </row>
    <row r="42" spans="1:43" s="209" customFormat="1" ht="30.6" x14ac:dyDescent="0.3">
      <c r="A42" s="209">
        <v>1</v>
      </c>
      <c r="B42" s="258">
        <f t="shared" ref="B42:B48" si="7">B5</f>
        <v>1</v>
      </c>
      <c r="C42" s="218" t="s">
        <v>244</v>
      </c>
      <c r="D42" s="219">
        <v>0</v>
      </c>
      <c r="E42" s="219">
        <v>0</v>
      </c>
      <c r="F42" s="219">
        <v>0</v>
      </c>
      <c r="G42" s="219">
        <v>0</v>
      </c>
      <c r="H42" s="219">
        <v>0</v>
      </c>
      <c r="I42" s="219">
        <v>0</v>
      </c>
      <c r="J42" s="219">
        <v>0</v>
      </c>
      <c r="K42" s="219">
        <v>0</v>
      </c>
      <c r="L42" s="219">
        <v>0</v>
      </c>
      <c r="M42" s="219">
        <v>0</v>
      </c>
      <c r="N42" s="219">
        <v>0</v>
      </c>
      <c r="O42" s="219">
        <v>0</v>
      </c>
      <c r="P42" s="219">
        <v>0</v>
      </c>
      <c r="Q42" s="219">
        <v>0</v>
      </c>
      <c r="R42" s="219">
        <v>0</v>
      </c>
      <c r="S42" s="219">
        <v>0</v>
      </c>
      <c r="T42" s="219">
        <v>0</v>
      </c>
      <c r="U42" s="219">
        <v>0</v>
      </c>
      <c r="V42" s="219">
        <v>0</v>
      </c>
      <c r="W42" s="219">
        <v>0</v>
      </c>
      <c r="X42" s="219">
        <v>0</v>
      </c>
      <c r="Y42" s="219">
        <v>0</v>
      </c>
      <c r="Z42" s="219">
        <v>0</v>
      </c>
      <c r="AA42" s="219">
        <v>0</v>
      </c>
      <c r="AB42" s="219">
        <v>0</v>
      </c>
      <c r="AC42" s="219">
        <v>0</v>
      </c>
      <c r="AD42" s="219">
        <v>0</v>
      </c>
      <c r="AE42" s="219">
        <v>0</v>
      </c>
      <c r="AF42" s="219">
        <v>0</v>
      </c>
      <c r="AG42" s="219">
        <v>0</v>
      </c>
      <c r="AH42" s="219"/>
      <c r="AI42" s="219"/>
      <c r="AJ42" s="219"/>
      <c r="AK42" s="219"/>
      <c r="AL42" s="219"/>
      <c r="AM42" s="219"/>
      <c r="AN42" s="219"/>
      <c r="AO42" s="219"/>
      <c r="AP42" s="219"/>
      <c r="AQ42" s="219"/>
    </row>
    <row r="43" spans="1:43" s="209" customFormat="1" ht="30.6" x14ac:dyDescent="0.3">
      <c r="A43" s="209">
        <v>2</v>
      </c>
      <c r="B43" s="258">
        <f t="shared" si="7"/>
        <v>2</v>
      </c>
      <c r="C43" s="218" t="s">
        <v>244</v>
      </c>
      <c r="D43" s="219">
        <v>0</v>
      </c>
      <c r="E43" s="219">
        <v>0</v>
      </c>
      <c r="F43" s="219">
        <v>0</v>
      </c>
      <c r="G43" s="219">
        <v>0</v>
      </c>
      <c r="H43" s="219">
        <v>0</v>
      </c>
      <c r="I43" s="219">
        <v>0</v>
      </c>
      <c r="J43" s="219">
        <v>0</v>
      </c>
      <c r="K43" s="219">
        <v>0</v>
      </c>
      <c r="L43" s="219">
        <v>0</v>
      </c>
      <c r="M43" s="219">
        <v>0</v>
      </c>
      <c r="N43" s="219">
        <v>0</v>
      </c>
      <c r="O43" s="219">
        <v>0</v>
      </c>
      <c r="P43" s="219">
        <v>0</v>
      </c>
      <c r="Q43" s="219">
        <v>0</v>
      </c>
      <c r="R43" s="219">
        <v>0</v>
      </c>
      <c r="S43" s="219">
        <v>0</v>
      </c>
      <c r="T43" s="219">
        <v>0</v>
      </c>
      <c r="U43" s="219">
        <v>0</v>
      </c>
      <c r="V43" s="219">
        <v>0</v>
      </c>
      <c r="W43" s="219">
        <v>0</v>
      </c>
      <c r="X43" s="219">
        <v>0</v>
      </c>
      <c r="Y43" s="219">
        <v>0</v>
      </c>
      <c r="Z43" s="219">
        <v>0</v>
      </c>
      <c r="AA43" s="219">
        <v>0</v>
      </c>
      <c r="AB43" s="219">
        <v>0</v>
      </c>
      <c r="AC43" s="219">
        <v>0</v>
      </c>
      <c r="AD43" s="219">
        <v>0</v>
      </c>
      <c r="AE43" s="219">
        <v>0</v>
      </c>
      <c r="AF43" s="219">
        <v>0</v>
      </c>
      <c r="AG43" s="219">
        <v>0</v>
      </c>
      <c r="AH43" s="219"/>
      <c r="AI43" s="219"/>
      <c r="AJ43" s="219"/>
      <c r="AK43" s="219"/>
      <c r="AL43" s="219"/>
      <c r="AM43" s="219"/>
      <c r="AN43" s="219"/>
      <c r="AO43" s="219"/>
      <c r="AP43" s="219"/>
      <c r="AQ43" s="219"/>
    </row>
    <row r="44" spans="1:43" s="209" customFormat="1" ht="30.6" x14ac:dyDescent="0.3">
      <c r="A44" s="209">
        <v>3</v>
      </c>
      <c r="B44" s="258">
        <f t="shared" si="7"/>
        <v>3</v>
      </c>
      <c r="C44" s="218" t="s">
        <v>244</v>
      </c>
      <c r="D44" s="219">
        <v>0</v>
      </c>
      <c r="E44" s="219">
        <v>0</v>
      </c>
      <c r="F44" s="219">
        <v>0</v>
      </c>
      <c r="G44" s="219">
        <v>0</v>
      </c>
      <c r="H44" s="219">
        <v>0</v>
      </c>
      <c r="I44" s="219">
        <v>0</v>
      </c>
      <c r="J44" s="219">
        <v>0</v>
      </c>
      <c r="K44" s="219">
        <v>0</v>
      </c>
      <c r="L44" s="219">
        <v>0</v>
      </c>
      <c r="M44" s="219">
        <v>0</v>
      </c>
      <c r="N44" s="219">
        <v>0</v>
      </c>
      <c r="O44" s="219">
        <v>0</v>
      </c>
      <c r="P44" s="219">
        <v>0</v>
      </c>
      <c r="Q44" s="219">
        <v>0</v>
      </c>
      <c r="R44" s="219">
        <v>0</v>
      </c>
      <c r="S44" s="219">
        <v>0</v>
      </c>
      <c r="T44" s="219">
        <v>0</v>
      </c>
      <c r="U44" s="219">
        <v>0</v>
      </c>
      <c r="V44" s="219">
        <v>0</v>
      </c>
      <c r="W44" s="219">
        <v>0</v>
      </c>
      <c r="X44" s="219">
        <v>0</v>
      </c>
      <c r="Y44" s="219">
        <v>0</v>
      </c>
      <c r="Z44" s="219">
        <v>0</v>
      </c>
      <c r="AA44" s="219">
        <v>0</v>
      </c>
      <c r="AB44" s="219">
        <v>0</v>
      </c>
      <c r="AC44" s="219">
        <v>0</v>
      </c>
      <c r="AD44" s="219">
        <v>0</v>
      </c>
      <c r="AE44" s="219">
        <v>0</v>
      </c>
      <c r="AF44" s="219">
        <v>0</v>
      </c>
      <c r="AG44" s="219">
        <v>0</v>
      </c>
      <c r="AH44" s="219"/>
      <c r="AI44" s="219"/>
      <c r="AJ44" s="219"/>
      <c r="AK44" s="219"/>
      <c r="AL44" s="219"/>
      <c r="AM44" s="219"/>
      <c r="AN44" s="219"/>
      <c r="AO44" s="219"/>
      <c r="AP44" s="219"/>
      <c r="AQ44" s="219"/>
    </row>
    <row r="45" spans="1:43" s="209" customFormat="1" ht="20.399999999999999" x14ac:dyDescent="0.3">
      <c r="A45" s="209">
        <v>12</v>
      </c>
      <c r="B45" s="258">
        <f t="shared" si="7"/>
        <v>4</v>
      </c>
      <c r="C45" s="228" t="str">
        <f>C8</f>
        <v xml:space="preserve">Venituri din subventii pentru investitii </v>
      </c>
      <c r="D45" s="219">
        <v>0</v>
      </c>
      <c r="E45" s="219">
        <v>0</v>
      </c>
      <c r="F45" s="219">
        <v>0</v>
      </c>
      <c r="G45" s="219">
        <v>0</v>
      </c>
      <c r="H45" s="219">
        <v>0</v>
      </c>
      <c r="I45" s="219">
        <v>0</v>
      </c>
      <c r="J45" s="219">
        <v>0</v>
      </c>
      <c r="K45" s="219">
        <v>0</v>
      </c>
      <c r="L45" s="219">
        <v>0</v>
      </c>
      <c r="M45" s="219">
        <v>0</v>
      </c>
      <c r="N45" s="219">
        <v>0</v>
      </c>
      <c r="O45" s="219">
        <v>0</v>
      </c>
      <c r="P45" s="219">
        <v>0</v>
      </c>
      <c r="Q45" s="219">
        <v>0</v>
      </c>
      <c r="R45" s="219">
        <v>0</v>
      </c>
      <c r="S45" s="219">
        <v>0</v>
      </c>
      <c r="T45" s="219">
        <v>0</v>
      </c>
      <c r="U45" s="219">
        <v>0</v>
      </c>
      <c r="V45" s="219">
        <v>0</v>
      </c>
      <c r="W45" s="219">
        <v>0</v>
      </c>
      <c r="X45" s="219">
        <v>0</v>
      </c>
      <c r="Y45" s="219">
        <v>0</v>
      </c>
      <c r="Z45" s="219">
        <v>0</v>
      </c>
      <c r="AA45" s="219">
        <v>0</v>
      </c>
      <c r="AB45" s="219">
        <v>0</v>
      </c>
      <c r="AC45" s="219">
        <v>0</v>
      </c>
      <c r="AD45" s="219">
        <v>0</v>
      </c>
      <c r="AE45" s="219">
        <v>0</v>
      </c>
      <c r="AF45" s="219">
        <v>0</v>
      </c>
      <c r="AG45" s="219">
        <v>0</v>
      </c>
      <c r="AH45" s="219"/>
      <c r="AI45" s="219"/>
      <c r="AJ45" s="219"/>
      <c r="AK45" s="219"/>
      <c r="AL45" s="219"/>
      <c r="AM45" s="219"/>
      <c r="AN45" s="219"/>
      <c r="AO45" s="219"/>
      <c r="AP45" s="219"/>
      <c r="AQ45" s="219"/>
    </row>
    <row r="46" spans="1:43" s="259" customFormat="1" ht="40.799999999999997" x14ac:dyDescent="0.3">
      <c r="A46" s="259">
        <v>27</v>
      </c>
      <c r="B46" s="260">
        <f t="shared" si="7"/>
        <v>5</v>
      </c>
      <c r="C46" s="228" t="str">
        <f>C9</f>
        <v>Venituri din alocatii bugetare pentru intretinerea curenta (funcționarea și întreținerea curentă)</v>
      </c>
      <c r="D46" s="219">
        <v>0</v>
      </c>
      <c r="E46" s="219">
        <v>0</v>
      </c>
      <c r="F46" s="219">
        <v>0</v>
      </c>
      <c r="G46" s="219">
        <v>0</v>
      </c>
      <c r="H46" s="219">
        <v>0</v>
      </c>
      <c r="I46" s="219">
        <v>0</v>
      </c>
      <c r="J46" s="219">
        <v>0</v>
      </c>
      <c r="K46" s="219">
        <v>0</v>
      </c>
      <c r="L46" s="219">
        <v>0</v>
      </c>
      <c r="M46" s="219">
        <v>0</v>
      </c>
      <c r="N46" s="219">
        <v>0</v>
      </c>
      <c r="O46" s="219">
        <v>0</v>
      </c>
      <c r="P46" s="219">
        <v>0</v>
      </c>
      <c r="Q46" s="219">
        <v>0</v>
      </c>
      <c r="R46" s="219">
        <v>0</v>
      </c>
      <c r="S46" s="219">
        <v>0</v>
      </c>
      <c r="T46" s="219">
        <v>0</v>
      </c>
      <c r="U46" s="219">
        <v>0</v>
      </c>
      <c r="V46" s="219">
        <v>0</v>
      </c>
      <c r="W46" s="219">
        <v>0</v>
      </c>
      <c r="X46" s="219">
        <v>0</v>
      </c>
      <c r="Y46" s="219">
        <v>0</v>
      </c>
      <c r="Z46" s="219">
        <v>0</v>
      </c>
      <c r="AA46" s="219">
        <v>0</v>
      </c>
      <c r="AB46" s="219">
        <v>0</v>
      </c>
      <c r="AC46" s="219">
        <v>0</v>
      </c>
      <c r="AD46" s="219">
        <v>0</v>
      </c>
      <c r="AE46" s="219">
        <v>0</v>
      </c>
      <c r="AF46" s="219">
        <v>0</v>
      </c>
      <c r="AG46" s="219">
        <v>0</v>
      </c>
      <c r="AH46" s="219"/>
      <c r="AI46" s="219"/>
      <c r="AJ46" s="219"/>
      <c r="AK46" s="219"/>
      <c r="AL46" s="219"/>
      <c r="AM46" s="219"/>
      <c r="AN46" s="219"/>
      <c r="AO46" s="219"/>
      <c r="AP46" s="219"/>
      <c r="AQ46" s="219"/>
    </row>
    <row r="47" spans="1:43" s="259" customFormat="1" ht="20.399999999999999" x14ac:dyDescent="0.3">
      <c r="A47" s="259">
        <v>28</v>
      </c>
      <c r="B47" s="260">
        <f t="shared" si="7"/>
        <v>6</v>
      </c>
      <c r="C47" s="228" t="str">
        <f>C10</f>
        <v>Venituri din alocatii bugetare pentru reparatii capitale</v>
      </c>
      <c r="D47" s="219">
        <v>0</v>
      </c>
      <c r="E47" s="219">
        <v>0</v>
      </c>
      <c r="F47" s="219">
        <v>0</v>
      </c>
      <c r="G47" s="219">
        <v>0</v>
      </c>
      <c r="H47" s="219">
        <v>0</v>
      </c>
      <c r="I47" s="219">
        <v>0</v>
      </c>
      <c r="J47" s="219">
        <v>0</v>
      </c>
      <c r="K47" s="219">
        <v>0</v>
      </c>
      <c r="L47" s="219">
        <v>0</v>
      </c>
      <c r="M47" s="219">
        <v>0</v>
      </c>
      <c r="N47" s="219">
        <v>0</v>
      </c>
      <c r="O47" s="219">
        <v>0</v>
      </c>
      <c r="P47" s="219">
        <v>0</v>
      </c>
      <c r="Q47" s="219">
        <v>0</v>
      </c>
      <c r="R47" s="219">
        <v>0</v>
      </c>
      <c r="S47" s="219">
        <v>0</v>
      </c>
      <c r="T47" s="219">
        <v>0</v>
      </c>
      <c r="U47" s="219">
        <v>0</v>
      </c>
      <c r="V47" s="219">
        <v>0</v>
      </c>
      <c r="W47" s="219">
        <v>0</v>
      </c>
      <c r="X47" s="219">
        <v>0</v>
      </c>
      <c r="Y47" s="219">
        <v>0</v>
      </c>
      <c r="Z47" s="219">
        <v>0</v>
      </c>
      <c r="AA47" s="219">
        <v>0</v>
      </c>
      <c r="AB47" s="219">
        <v>0</v>
      </c>
      <c r="AC47" s="219">
        <v>0</v>
      </c>
      <c r="AD47" s="219">
        <v>0</v>
      </c>
      <c r="AE47" s="219">
        <v>0</v>
      </c>
      <c r="AF47" s="219">
        <v>0</v>
      </c>
      <c r="AG47" s="219">
        <v>0</v>
      </c>
      <c r="AH47" s="219"/>
      <c r="AI47" s="219"/>
      <c r="AJ47" s="219"/>
      <c r="AK47" s="219"/>
      <c r="AL47" s="219"/>
      <c r="AM47" s="219"/>
      <c r="AN47" s="219"/>
      <c r="AO47" s="219"/>
      <c r="AP47" s="219"/>
      <c r="AQ47" s="219"/>
    </row>
    <row r="48" spans="1:43" s="209" customFormat="1" ht="29.4" customHeight="1" x14ac:dyDescent="0.3">
      <c r="A48" s="209">
        <v>22</v>
      </c>
      <c r="B48" s="258">
        <f t="shared" si="7"/>
        <v>7</v>
      </c>
      <c r="C48" s="228" t="str">
        <f>C11</f>
        <v>Venituri din cotizatii/donatii/sponsorizari</v>
      </c>
      <c r="D48" s="219">
        <v>0</v>
      </c>
      <c r="E48" s="219">
        <v>0</v>
      </c>
      <c r="F48" s="219">
        <v>0</v>
      </c>
      <c r="G48" s="219">
        <v>0</v>
      </c>
      <c r="H48" s="219">
        <v>0</v>
      </c>
      <c r="I48" s="219">
        <v>0</v>
      </c>
      <c r="J48" s="219">
        <v>0</v>
      </c>
      <c r="K48" s="219">
        <v>0</v>
      </c>
      <c r="L48" s="219">
        <v>0</v>
      </c>
      <c r="M48" s="219">
        <v>0</v>
      </c>
      <c r="N48" s="219">
        <v>0</v>
      </c>
      <c r="O48" s="219">
        <v>0</v>
      </c>
      <c r="P48" s="219">
        <v>0</v>
      </c>
      <c r="Q48" s="219">
        <v>0</v>
      </c>
      <c r="R48" s="219">
        <v>0</v>
      </c>
      <c r="S48" s="219">
        <v>0</v>
      </c>
      <c r="T48" s="219">
        <v>0</v>
      </c>
      <c r="U48" s="219">
        <v>0</v>
      </c>
      <c r="V48" s="219">
        <v>0</v>
      </c>
      <c r="W48" s="219">
        <v>0</v>
      </c>
      <c r="X48" s="219">
        <v>0</v>
      </c>
      <c r="Y48" s="219">
        <v>0</v>
      </c>
      <c r="Z48" s="219">
        <v>0</v>
      </c>
      <c r="AA48" s="219">
        <v>0</v>
      </c>
      <c r="AB48" s="219">
        <v>0</v>
      </c>
      <c r="AC48" s="219">
        <v>0</v>
      </c>
      <c r="AD48" s="219">
        <v>0</v>
      </c>
      <c r="AE48" s="219">
        <v>0</v>
      </c>
      <c r="AF48" s="219">
        <v>0</v>
      </c>
      <c r="AG48" s="219">
        <v>0</v>
      </c>
      <c r="AH48" s="219"/>
      <c r="AI48" s="219"/>
      <c r="AJ48" s="219"/>
      <c r="AK48" s="219"/>
      <c r="AL48" s="219"/>
      <c r="AM48" s="219"/>
      <c r="AN48" s="219"/>
      <c r="AO48" s="219"/>
      <c r="AP48" s="219"/>
      <c r="AQ48" s="219"/>
    </row>
    <row r="49" spans="1:43" s="222" customFormat="1" ht="26.25" customHeight="1" x14ac:dyDescent="0.2">
      <c r="B49" s="260"/>
      <c r="C49" s="224" t="str">
        <f>C12</f>
        <v>TOTAL VENITURI DIN OPERARE</v>
      </c>
      <c r="D49" s="225">
        <f>SUM(D42:D48)</f>
        <v>0</v>
      </c>
      <c r="E49" s="225">
        <f t="shared" ref="E49:AQ49" si="8">SUM(E42:E48)</f>
        <v>0</v>
      </c>
      <c r="F49" s="225">
        <f t="shared" si="8"/>
        <v>0</v>
      </c>
      <c r="G49" s="225">
        <f t="shared" si="8"/>
        <v>0</v>
      </c>
      <c r="H49" s="225">
        <f t="shared" si="8"/>
        <v>0</v>
      </c>
      <c r="I49" s="225">
        <f t="shared" si="8"/>
        <v>0</v>
      </c>
      <c r="J49" s="225">
        <f t="shared" si="8"/>
        <v>0</v>
      </c>
      <c r="K49" s="225">
        <f t="shared" si="8"/>
        <v>0</v>
      </c>
      <c r="L49" s="225">
        <f t="shared" si="8"/>
        <v>0</v>
      </c>
      <c r="M49" s="225">
        <f t="shared" si="8"/>
        <v>0</v>
      </c>
      <c r="N49" s="225">
        <f t="shared" si="8"/>
        <v>0</v>
      </c>
      <c r="O49" s="225">
        <f t="shared" si="8"/>
        <v>0</v>
      </c>
      <c r="P49" s="225">
        <f t="shared" si="8"/>
        <v>0</v>
      </c>
      <c r="Q49" s="225">
        <f t="shared" si="8"/>
        <v>0</v>
      </c>
      <c r="R49" s="225">
        <f t="shared" si="8"/>
        <v>0</v>
      </c>
      <c r="S49" s="225">
        <f t="shared" si="8"/>
        <v>0</v>
      </c>
      <c r="T49" s="225">
        <f t="shared" si="8"/>
        <v>0</v>
      </c>
      <c r="U49" s="225">
        <f t="shared" si="8"/>
        <v>0</v>
      </c>
      <c r="V49" s="225">
        <f t="shared" si="8"/>
        <v>0</v>
      </c>
      <c r="W49" s="225">
        <f t="shared" si="8"/>
        <v>0</v>
      </c>
      <c r="X49" s="225">
        <f t="shared" si="8"/>
        <v>0</v>
      </c>
      <c r="Y49" s="225">
        <f t="shared" si="8"/>
        <v>0</v>
      </c>
      <c r="Z49" s="225">
        <f t="shared" si="8"/>
        <v>0</v>
      </c>
      <c r="AA49" s="225">
        <f t="shared" si="8"/>
        <v>0</v>
      </c>
      <c r="AB49" s="225">
        <f t="shared" si="8"/>
        <v>0</v>
      </c>
      <c r="AC49" s="225">
        <f t="shared" si="8"/>
        <v>0</v>
      </c>
      <c r="AD49" s="225">
        <f t="shared" si="8"/>
        <v>0</v>
      </c>
      <c r="AE49" s="225">
        <f t="shared" si="8"/>
        <v>0</v>
      </c>
      <c r="AF49" s="225">
        <f t="shared" si="8"/>
        <v>0</v>
      </c>
      <c r="AG49" s="225">
        <f t="shared" si="8"/>
        <v>0</v>
      </c>
      <c r="AH49" s="225">
        <f t="shared" si="8"/>
        <v>0</v>
      </c>
      <c r="AI49" s="225">
        <f t="shared" si="8"/>
        <v>0</v>
      </c>
      <c r="AJ49" s="225">
        <f t="shared" si="8"/>
        <v>0</v>
      </c>
      <c r="AK49" s="225">
        <f t="shared" si="8"/>
        <v>0</v>
      </c>
      <c r="AL49" s="225">
        <f t="shared" si="8"/>
        <v>0</v>
      </c>
      <c r="AM49" s="225">
        <f t="shared" si="8"/>
        <v>0</v>
      </c>
      <c r="AN49" s="225">
        <f t="shared" si="8"/>
        <v>0</v>
      </c>
      <c r="AO49" s="225">
        <f t="shared" si="8"/>
        <v>0</v>
      </c>
      <c r="AP49" s="225">
        <f t="shared" si="8"/>
        <v>0</v>
      </c>
      <c r="AQ49" s="225">
        <f t="shared" si="8"/>
        <v>0</v>
      </c>
    </row>
    <row r="50" spans="1:43" s="222" customFormat="1" x14ac:dyDescent="0.2">
      <c r="B50" s="261"/>
      <c r="C50" s="262"/>
      <c r="D50" s="231"/>
      <c r="E50" s="231"/>
      <c r="F50" s="231"/>
      <c r="G50" s="231"/>
      <c r="H50" s="231"/>
      <c r="I50" s="231"/>
      <c r="J50" s="231"/>
      <c r="K50" s="231"/>
      <c r="L50" s="231"/>
      <c r="M50" s="231"/>
      <c r="N50" s="231"/>
      <c r="O50" s="231"/>
      <c r="P50" s="231"/>
      <c r="Q50" s="231"/>
      <c r="R50" s="231"/>
      <c r="S50" s="231"/>
      <c r="T50" s="231"/>
      <c r="U50" s="231"/>
      <c r="V50" s="231"/>
      <c r="W50" s="231"/>
      <c r="X50" s="231"/>
      <c r="Y50" s="231"/>
      <c r="Z50" s="231"/>
      <c r="AA50" s="231"/>
      <c r="AB50" s="231"/>
      <c r="AC50" s="231"/>
      <c r="AD50" s="231"/>
      <c r="AE50" s="231"/>
      <c r="AF50" s="231"/>
      <c r="AG50" s="231"/>
      <c r="AH50" s="231"/>
      <c r="AI50" s="231"/>
      <c r="AJ50" s="231"/>
      <c r="AK50" s="231"/>
      <c r="AL50" s="231"/>
      <c r="AM50" s="231"/>
      <c r="AN50" s="231"/>
      <c r="AO50" s="231"/>
      <c r="AP50" s="231"/>
      <c r="AQ50" s="231"/>
    </row>
    <row r="51" spans="1:43" s="226" customFormat="1" ht="20.399999999999999" x14ac:dyDescent="0.3">
      <c r="A51" s="226">
        <v>1</v>
      </c>
      <c r="B51" s="228">
        <f t="shared" ref="B51:C56" si="9">B14</f>
        <v>1</v>
      </c>
      <c r="C51" s="228" t="str">
        <f t="shared" si="9"/>
        <v>Cheltuieli cu materiile prime,  materialele consumabile, materiale</v>
      </c>
      <c r="D51" s="219">
        <v>0</v>
      </c>
      <c r="E51" s="219">
        <v>0</v>
      </c>
      <c r="F51" s="219">
        <v>0</v>
      </c>
      <c r="G51" s="219">
        <v>0</v>
      </c>
      <c r="H51" s="219">
        <v>0</v>
      </c>
      <c r="I51" s="219">
        <v>0</v>
      </c>
      <c r="J51" s="219">
        <v>0</v>
      </c>
      <c r="K51" s="219">
        <v>0</v>
      </c>
      <c r="L51" s="219">
        <v>0</v>
      </c>
      <c r="M51" s="219">
        <v>0</v>
      </c>
      <c r="N51" s="219">
        <v>0</v>
      </c>
      <c r="O51" s="219">
        <v>0</v>
      </c>
      <c r="P51" s="219">
        <v>0</v>
      </c>
      <c r="Q51" s="219">
        <v>0</v>
      </c>
      <c r="R51" s="219">
        <v>0</v>
      </c>
      <c r="S51" s="219">
        <v>0</v>
      </c>
      <c r="T51" s="219">
        <v>0</v>
      </c>
      <c r="U51" s="219">
        <v>0</v>
      </c>
      <c r="V51" s="219">
        <v>0</v>
      </c>
      <c r="W51" s="219">
        <v>0</v>
      </c>
      <c r="X51" s="219">
        <v>0</v>
      </c>
      <c r="Y51" s="219">
        <v>0</v>
      </c>
      <c r="Z51" s="219">
        <v>0</v>
      </c>
      <c r="AA51" s="219">
        <v>0</v>
      </c>
      <c r="AB51" s="219">
        <v>0</v>
      </c>
      <c r="AC51" s="219">
        <v>0</v>
      </c>
      <c r="AD51" s="219">
        <v>0</v>
      </c>
      <c r="AE51" s="219">
        <v>0</v>
      </c>
      <c r="AF51" s="219">
        <v>0</v>
      </c>
      <c r="AG51" s="219">
        <v>0</v>
      </c>
      <c r="AH51" s="219"/>
      <c r="AI51" s="219"/>
      <c r="AJ51" s="219"/>
      <c r="AK51" s="219"/>
      <c r="AL51" s="219"/>
      <c r="AM51" s="219"/>
      <c r="AN51" s="219"/>
      <c r="AO51" s="219"/>
      <c r="AP51" s="219"/>
      <c r="AQ51" s="219"/>
    </row>
    <row r="52" spans="1:43" s="226" customFormat="1" ht="17.399999999999999" customHeight="1" x14ac:dyDescent="0.3">
      <c r="A52" s="226">
        <v>2</v>
      </c>
      <c r="B52" s="228">
        <f t="shared" si="9"/>
        <v>2</v>
      </c>
      <c r="C52" s="228" t="str">
        <f t="shared" si="9"/>
        <v>Cheltuieli privind utilitatile</v>
      </c>
      <c r="D52" s="219">
        <v>0</v>
      </c>
      <c r="E52" s="219">
        <v>0</v>
      </c>
      <c r="F52" s="219">
        <v>0</v>
      </c>
      <c r="G52" s="219">
        <v>0</v>
      </c>
      <c r="H52" s="219">
        <v>0</v>
      </c>
      <c r="I52" s="219">
        <v>0</v>
      </c>
      <c r="J52" s="219">
        <v>0</v>
      </c>
      <c r="K52" s="219">
        <v>0</v>
      </c>
      <c r="L52" s="219">
        <v>0</v>
      </c>
      <c r="M52" s="219">
        <v>0</v>
      </c>
      <c r="N52" s="219">
        <v>0</v>
      </c>
      <c r="O52" s="219">
        <v>0</v>
      </c>
      <c r="P52" s="219">
        <v>0</v>
      </c>
      <c r="Q52" s="219">
        <v>0</v>
      </c>
      <c r="R52" s="219">
        <v>0</v>
      </c>
      <c r="S52" s="219">
        <v>0</v>
      </c>
      <c r="T52" s="219">
        <v>0</v>
      </c>
      <c r="U52" s="219">
        <v>0</v>
      </c>
      <c r="V52" s="219">
        <v>0</v>
      </c>
      <c r="W52" s="219">
        <v>0</v>
      </c>
      <c r="X52" s="219">
        <v>0</v>
      </c>
      <c r="Y52" s="219">
        <v>0</v>
      </c>
      <c r="Z52" s="219">
        <v>0</v>
      </c>
      <c r="AA52" s="219">
        <v>0</v>
      </c>
      <c r="AB52" s="219">
        <v>0</v>
      </c>
      <c r="AC52" s="219">
        <v>0</v>
      </c>
      <c r="AD52" s="219">
        <v>0</v>
      </c>
      <c r="AE52" s="219">
        <v>0</v>
      </c>
      <c r="AF52" s="219">
        <v>0</v>
      </c>
      <c r="AG52" s="219">
        <v>0</v>
      </c>
      <c r="AH52" s="219"/>
      <c r="AI52" s="219"/>
      <c r="AJ52" s="219"/>
      <c r="AK52" s="219"/>
      <c r="AL52" s="219"/>
      <c r="AM52" s="219"/>
      <c r="AN52" s="219"/>
      <c r="AO52" s="219"/>
      <c r="AP52" s="219"/>
      <c r="AQ52" s="219"/>
    </row>
    <row r="53" spans="1:43" s="226" customFormat="1" ht="20.399999999999999" x14ac:dyDescent="0.3">
      <c r="A53" s="226">
        <v>3</v>
      </c>
      <c r="B53" s="228">
        <f t="shared" si="9"/>
        <v>3</v>
      </c>
      <c r="C53" s="228" t="str">
        <f t="shared" si="9"/>
        <v>Cheltuieli cu servicii externalizate pentru operarea infrastructurii</v>
      </c>
      <c r="D53" s="219">
        <v>0</v>
      </c>
      <c r="E53" s="219">
        <v>0</v>
      </c>
      <c r="F53" s="219">
        <v>0</v>
      </c>
      <c r="G53" s="219">
        <v>0</v>
      </c>
      <c r="H53" s="219">
        <v>0</v>
      </c>
      <c r="I53" s="219">
        <v>0</v>
      </c>
      <c r="J53" s="219">
        <v>0</v>
      </c>
      <c r="K53" s="219">
        <v>0</v>
      </c>
      <c r="L53" s="219">
        <v>0</v>
      </c>
      <c r="M53" s="219">
        <v>0</v>
      </c>
      <c r="N53" s="219">
        <v>0</v>
      </c>
      <c r="O53" s="219">
        <v>0</v>
      </c>
      <c r="P53" s="219">
        <v>0</v>
      </c>
      <c r="Q53" s="219">
        <v>0</v>
      </c>
      <c r="R53" s="219">
        <v>0</v>
      </c>
      <c r="S53" s="219">
        <v>0</v>
      </c>
      <c r="T53" s="219">
        <v>0</v>
      </c>
      <c r="U53" s="219">
        <v>0</v>
      </c>
      <c r="V53" s="219">
        <v>0</v>
      </c>
      <c r="W53" s="219">
        <v>0</v>
      </c>
      <c r="X53" s="219">
        <v>0</v>
      </c>
      <c r="Y53" s="219">
        <v>0</v>
      </c>
      <c r="Z53" s="219">
        <v>0</v>
      </c>
      <c r="AA53" s="219">
        <v>0</v>
      </c>
      <c r="AB53" s="219">
        <v>0</v>
      </c>
      <c r="AC53" s="219">
        <v>0</v>
      </c>
      <c r="AD53" s="219">
        <v>0</v>
      </c>
      <c r="AE53" s="219">
        <v>0</v>
      </c>
      <c r="AF53" s="219">
        <v>0</v>
      </c>
      <c r="AG53" s="219">
        <v>0</v>
      </c>
      <c r="AH53" s="219"/>
      <c r="AI53" s="219"/>
      <c r="AJ53" s="219"/>
      <c r="AK53" s="219"/>
      <c r="AL53" s="219"/>
      <c r="AM53" s="219"/>
      <c r="AN53" s="219"/>
      <c r="AO53" s="219"/>
      <c r="AP53" s="219"/>
      <c r="AQ53" s="219"/>
    </row>
    <row r="54" spans="1:43" s="226" customFormat="1" ht="30.6" x14ac:dyDescent="0.3">
      <c r="A54" s="226">
        <v>4</v>
      </c>
      <c r="B54" s="228">
        <f t="shared" si="9"/>
        <v>4</v>
      </c>
      <c r="C54" s="228" t="str">
        <f t="shared" si="9"/>
        <v>Cheltuieli personalul inclusiv cheltuieli cu asigurarile si protectia sociala</v>
      </c>
      <c r="D54" s="219">
        <v>0</v>
      </c>
      <c r="E54" s="219">
        <v>0</v>
      </c>
      <c r="F54" s="219">
        <v>0</v>
      </c>
      <c r="G54" s="219">
        <v>0</v>
      </c>
      <c r="H54" s="219">
        <v>0</v>
      </c>
      <c r="I54" s="219">
        <v>0</v>
      </c>
      <c r="J54" s="219">
        <v>0</v>
      </c>
      <c r="K54" s="219">
        <v>0</v>
      </c>
      <c r="L54" s="219">
        <v>0</v>
      </c>
      <c r="M54" s="219">
        <v>0</v>
      </c>
      <c r="N54" s="219">
        <v>0</v>
      </c>
      <c r="O54" s="219">
        <v>0</v>
      </c>
      <c r="P54" s="219">
        <v>0</v>
      </c>
      <c r="Q54" s="219">
        <v>0</v>
      </c>
      <c r="R54" s="219">
        <v>0</v>
      </c>
      <c r="S54" s="219">
        <v>0</v>
      </c>
      <c r="T54" s="219">
        <v>0</v>
      </c>
      <c r="U54" s="219">
        <v>0</v>
      </c>
      <c r="V54" s="219">
        <v>0</v>
      </c>
      <c r="W54" s="219">
        <v>0</v>
      </c>
      <c r="X54" s="219">
        <v>0</v>
      </c>
      <c r="Y54" s="219">
        <v>0</v>
      </c>
      <c r="Z54" s="219">
        <v>0</v>
      </c>
      <c r="AA54" s="219">
        <v>0</v>
      </c>
      <c r="AB54" s="219">
        <v>0</v>
      </c>
      <c r="AC54" s="219">
        <v>0</v>
      </c>
      <c r="AD54" s="219">
        <v>0</v>
      </c>
      <c r="AE54" s="219">
        <v>0</v>
      </c>
      <c r="AF54" s="219">
        <v>0</v>
      </c>
      <c r="AG54" s="219">
        <v>0</v>
      </c>
      <c r="AH54" s="219"/>
      <c r="AI54" s="219"/>
      <c r="AJ54" s="219"/>
      <c r="AK54" s="219"/>
      <c r="AL54" s="219"/>
      <c r="AM54" s="219"/>
      <c r="AN54" s="219"/>
      <c r="AO54" s="219"/>
      <c r="AP54" s="219"/>
      <c r="AQ54" s="219"/>
    </row>
    <row r="55" spans="1:43" ht="30.6" x14ac:dyDescent="0.2">
      <c r="A55" s="226">
        <v>14</v>
      </c>
      <c r="B55" s="228">
        <f t="shared" si="9"/>
        <v>5</v>
      </c>
      <c r="C55" s="228" t="str">
        <f t="shared" si="9"/>
        <v>Cheltuieli de mentenanta, intretinere, reparatii capitale, administrare</v>
      </c>
      <c r="D55" s="219">
        <v>0</v>
      </c>
      <c r="E55" s="219">
        <v>0</v>
      </c>
      <c r="F55" s="219">
        <v>0</v>
      </c>
      <c r="G55" s="219">
        <v>0</v>
      </c>
      <c r="H55" s="219">
        <v>0</v>
      </c>
      <c r="I55" s="219">
        <v>0</v>
      </c>
      <c r="J55" s="219">
        <v>0</v>
      </c>
      <c r="K55" s="219">
        <v>0</v>
      </c>
      <c r="L55" s="219">
        <v>0</v>
      </c>
      <c r="M55" s="219">
        <v>0</v>
      </c>
      <c r="N55" s="219">
        <v>0</v>
      </c>
      <c r="O55" s="219">
        <v>0</v>
      </c>
      <c r="P55" s="219">
        <v>0</v>
      </c>
      <c r="Q55" s="219">
        <v>0</v>
      </c>
      <c r="R55" s="219">
        <v>0</v>
      </c>
      <c r="S55" s="219">
        <v>0</v>
      </c>
      <c r="T55" s="219">
        <v>0</v>
      </c>
      <c r="U55" s="219">
        <v>0</v>
      </c>
      <c r="V55" s="219">
        <v>0</v>
      </c>
      <c r="W55" s="219">
        <v>0</v>
      </c>
      <c r="X55" s="219">
        <v>0</v>
      </c>
      <c r="Y55" s="219">
        <v>0</v>
      </c>
      <c r="Z55" s="219">
        <v>0</v>
      </c>
      <c r="AA55" s="219">
        <v>0</v>
      </c>
      <c r="AB55" s="219">
        <v>0</v>
      </c>
      <c r="AC55" s="219">
        <v>0</v>
      </c>
      <c r="AD55" s="219">
        <v>0</v>
      </c>
      <c r="AE55" s="219">
        <v>0</v>
      </c>
      <c r="AF55" s="219">
        <v>0</v>
      </c>
      <c r="AG55" s="219">
        <v>0</v>
      </c>
      <c r="AH55" s="219"/>
      <c r="AI55" s="219"/>
      <c r="AJ55" s="219"/>
      <c r="AK55" s="219"/>
      <c r="AL55" s="219"/>
      <c r="AM55" s="219"/>
      <c r="AN55" s="219"/>
      <c r="AO55" s="219"/>
      <c r="AP55" s="219"/>
      <c r="AQ55" s="219"/>
    </row>
    <row r="56" spans="1:43" s="226" customFormat="1" ht="15" customHeight="1" x14ac:dyDescent="0.3">
      <c r="A56" s="226">
        <v>20</v>
      </c>
      <c r="B56" s="228">
        <f t="shared" si="9"/>
        <v>6</v>
      </c>
      <c r="C56" s="228" t="str">
        <f t="shared" si="9"/>
        <v>Alte cheltuieli operationale</v>
      </c>
      <c r="D56" s="219">
        <v>0</v>
      </c>
      <c r="E56" s="219">
        <v>0</v>
      </c>
      <c r="F56" s="219">
        <v>0</v>
      </c>
      <c r="G56" s="219">
        <v>0</v>
      </c>
      <c r="H56" s="219">
        <v>0</v>
      </c>
      <c r="I56" s="219">
        <v>0</v>
      </c>
      <c r="J56" s="219">
        <v>0</v>
      </c>
      <c r="K56" s="219">
        <v>0</v>
      </c>
      <c r="L56" s="219">
        <v>0</v>
      </c>
      <c r="M56" s="219">
        <v>0</v>
      </c>
      <c r="N56" s="219">
        <v>0</v>
      </c>
      <c r="O56" s="219">
        <v>0</v>
      </c>
      <c r="P56" s="219">
        <v>0</v>
      </c>
      <c r="Q56" s="219">
        <v>0</v>
      </c>
      <c r="R56" s="219">
        <v>0</v>
      </c>
      <c r="S56" s="219">
        <v>0</v>
      </c>
      <c r="T56" s="219">
        <v>0</v>
      </c>
      <c r="U56" s="219">
        <v>0</v>
      </c>
      <c r="V56" s="219">
        <v>0</v>
      </c>
      <c r="W56" s="219">
        <v>0</v>
      </c>
      <c r="X56" s="219">
        <v>0</v>
      </c>
      <c r="Y56" s="219">
        <v>0</v>
      </c>
      <c r="Z56" s="219">
        <v>0</v>
      </c>
      <c r="AA56" s="219">
        <v>0</v>
      </c>
      <c r="AB56" s="219">
        <v>0</v>
      </c>
      <c r="AC56" s="219">
        <v>0</v>
      </c>
      <c r="AD56" s="219">
        <v>0</v>
      </c>
      <c r="AE56" s="219">
        <v>0</v>
      </c>
      <c r="AF56" s="219">
        <v>0</v>
      </c>
      <c r="AG56" s="219">
        <v>0</v>
      </c>
      <c r="AH56" s="219"/>
      <c r="AI56" s="219"/>
      <c r="AJ56" s="219"/>
      <c r="AK56" s="219"/>
      <c r="AL56" s="219"/>
      <c r="AM56" s="219"/>
      <c r="AN56" s="219"/>
      <c r="AO56" s="219"/>
      <c r="AP56" s="219"/>
      <c r="AQ56" s="219"/>
    </row>
    <row r="57" spans="1:43" s="226" customFormat="1" ht="38.4" customHeight="1" x14ac:dyDescent="0.3">
      <c r="B57" s="228">
        <f>B20</f>
        <v>6</v>
      </c>
      <c r="C57" s="229" t="s">
        <v>81</v>
      </c>
      <c r="D57" s="219">
        <v>0</v>
      </c>
      <c r="E57" s="219">
        <v>0</v>
      </c>
      <c r="F57" s="219">
        <v>0</v>
      </c>
      <c r="G57" s="219">
        <v>0</v>
      </c>
      <c r="H57" s="219">
        <v>0</v>
      </c>
      <c r="I57" s="219">
        <v>0</v>
      </c>
      <c r="J57" s="219">
        <v>0</v>
      </c>
      <c r="K57" s="219">
        <v>0</v>
      </c>
      <c r="L57" s="219">
        <v>0</v>
      </c>
      <c r="M57" s="219">
        <v>0</v>
      </c>
      <c r="N57" s="219">
        <v>0</v>
      </c>
      <c r="O57" s="219">
        <v>0</v>
      </c>
      <c r="P57" s="219">
        <v>0</v>
      </c>
      <c r="Q57" s="219">
        <v>0</v>
      </c>
      <c r="R57" s="219">
        <v>0</v>
      </c>
      <c r="S57" s="219">
        <v>0</v>
      </c>
      <c r="T57" s="219">
        <v>0</v>
      </c>
      <c r="U57" s="219">
        <v>0</v>
      </c>
      <c r="V57" s="219">
        <v>0</v>
      </c>
      <c r="W57" s="219">
        <v>0</v>
      </c>
      <c r="X57" s="219">
        <v>0</v>
      </c>
      <c r="Y57" s="219">
        <v>0</v>
      </c>
      <c r="Z57" s="219">
        <v>0</v>
      </c>
      <c r="AA57" s="219">
        <v>0</v>
      </c>
      <c r="AB57" s="219">
        <v>0</v>
      </c>
      <c r="AC57" s="219">
        <v>0</v>
      </c>
      <c r="AD57" s="219">
        <v>0</v>
      </c>
      <c r="AE57" s="219">
        <v>0</v>
      </c>
      <c r="AF57" s="219">
        <v>0</v>
      </c>
      <c r="AG57" s="219">
        <v>0</v>
      </c>
      <c r="AH57" s="219"/>
      <c r="AI57" s="219"/>
      <c r="AJ57" s="219"/>
      <c r="AK57" s="219"/>
      <c r="AL57" s="219"/>
      <c r="AM57" s="219"/>
      <c r="AN57" s="219"/>
      <c r="AO57" s="219"/>
      <c r="AP57" s="219"/>
      <c r="AQ57" s="219"/>
    </row>
    <row r="58" spans="1:43" s="222" customFormat="1" ht="30" customHeight="1" x14ac:dyDescent="0.2">
      <c r="B58" s="224"/>
      <c r="C58" s="224" t="str">
        <f>C21</f>
        <v>TOTAL CHELTUIELI DIN OPERARE</v>
      </c>
      <c r="D58" s="225">
        <f>SUM(D51:D57)</f>
        <v>0</v>
      </c>
      <c r="E58" s="225">
        <f t="shared" ref="E58:AQ58" si="10">SUM(E51:E57)</f>
        <v>0</v>
      </c>
      <c r="F58" s="225">
        <f t="shared" si="10"/>
        <v>0</v>
      </c>
      <c r="G58" s="225">
        <f t="shared" si="10"/>
        <v>0</v>
      </c>
      <c r="H58" s="225">
        <f t="shared" si="10"/>
        <v>0</v>
      </c>
      <c r="I58" s="225">
        <f t="shared" si="10"/>
        <v>0</v>
      </c>
      <c r="J58" s="225">
        <f t="shared" si="10"/>
        <v>0</v>
      </c>
      <c r="K58" s="225">
        <f t="shared" si="10"/>
        <v>0</v>
      </c>
      <c r="L58" s="225">
        <f t="shared" si="10"/>
        <v>0</v>
      </c>
      <c r="M58" s="225">
        <f t="shared" si="10"/>
        <v>0</v>
      </c>
      <c r="N58" s="225">
        <f t="shared" si="10"/>
        <v>0</v>
      </c>
      <c r="O58" s="225">
        <f t="shared" si="10"/>
        <v>0</v>
      </c>
      <c r="P58" s="225">
        <f t="shared" si="10"/>
        <v>0</v>
      </c>
      <c r="Q58" s="225">
        <f t="shared" si="10"/>
        <v>0</v>
      </c>
      <c r="R58" s="225">
        <f t="shared" si="10"/>
        <v>0</v>
      </c>
      <c r="S58" s="225">
        <f t="shared" si="10"/>
        <v>0</v>
      </c>
      <c r="T58" s="225">
        <f t="shared" si="10"/>
        <v>0</v>
      </c>
      <c r="U58" s="225">
        <f t="shared" si="10"/>
        <v>0</v>
      </c>
      <c r="V58" s="225">
        <f t="shared" si="10"/>
        <v>0</v>
      </c>
      <c r="W58" s="225">
        <f t="shared" si="10"/>
        <v>0</v>
      </c>
      <c r="X58" s="225">
        <f t="shared" si="10"/>
        <v>0</v>
      </c>
      <c r="Y58" s="225">
        <f t="shared" si="10"/>
        <v>0</v>
      </c>
      <c r="Z58" s="225">
        <f t="shared" si="10"/>
        <v>0</v>
      </c>
      <c r="AA58" s="225">
        <f t="shared" si="10"/>
        <v>0</v>
      </c>
      <c r="AB58" s="225">
        <f t="shared" si="10"/>
        <v>0</v>
      </c>
      <c r="AC58" s="225">
        <f t="shared" si="10"/>
        <v>0</v>
      </c>
      <c r="AD58" s="225">
        <f t="shared" si="10"/>
        <v>0</v>
      </c>
      <c r="AE58" s="225">
        <f t="shared" si="10"/>
        <v>0</v>
      </c>
      <c r="AF58" s="225">
        <f t="shared" si="10"/>
        <v>0</v>
      </c>
      <c r="AG58" s="225">
        <f t="shared" si="10"/>
        <v>0</v>
      </c>
      <c r="AH58" s="225">
        <f t="shared" si="10"/>
        <v>0</v>
      </c>
      <c r="AI58" s="225">
        <f t="shared" si="10"/>
        <v>0</v>
      </c>
      <c r="AJ58" s="225">
        <f t="shared" si="10"/>
        <v>0</v>
      </c>
      <c r="AK58" s="225">
        <f t="shared" si="10"/>
        <v>0</v>
      </c>
      <c r="AL58" s="225">
        <f t="shared" si="10"/>
        <v>0</v>
      </c>
      <c r="AM58" s="225">
        <f t="shared" si="10"/>
        <v>0</v>
      </c>
      <c r="AN58" s="225">
        <f t="shared" si="10"/>
        <v>0</v>
      </c>
      <c r="AO58" s="225">
        <f t="shared" si="10"/>
        <v>0</v>
      </c>
      <c r="AP58" s="225">
        <f t="shared" si="10"/>
        <v>0</v>
      </c>
      <c r="AQ58" s="225">
        <f t="shared" si="10"/>
        <v>0</v>
      </c>
    </row>
    <row r="59" spans="1:43" s="222" customFormat="1" ht="31.2" customHeight="1" x14ac:dyDescent="0.2">
      <c r="B59" s="228"/>
      <c r="C59" s="230" t="str">
        <f>C22</f>
        <v>FLUX DE NUMERAR NET DIN ACTIVITATEA DE OPERARE</v>
      </c>
      <c r="D59" s="231">
        <f t="shared" ref="D59:AQ59" si="11">D49-D58</f>
        <v>0</v>
      </c>
      <c r="E59" s="231">
        <f t="shared" si="11"/>
        <v>0</v>
      </c>
      <c r="F59" s="231">
        <f t="shared" si="11"/>
        <v>0</v>
      </c>
      <c r="G59" s="231">
        <f t="shared" si="11"/>
        <v>0</v>
      </c>
      <c r="H59" s="231">
        <f t="shared" si="11"/>
        <v>0</v>
      </c>
      <c r="I59" s="231">
        <f t="shared" si="11"/>
        <v>0</v>
      </c>
      <c r="J59" s="231">
        <f t="shared" si="11"/>
        <v>0</v>
      </c>
      <c r="K59" s="231">
        <f t="shared" si="11"/>
        <v>0</v>
      </c>
      <c r="L59" s="231">
        <f t="shared" si="11"/>
        <v>0</v>
      </c>
      <c r="M59" s="231">
        <f t="shared" si="11"/>
        <v>0</v>
      </c>
      <c r="N59" s="231">
        <f t="shared" si="11"/>
        <v>0</v>
      </c>
      <c r="O59" s="231">
        <f t="shared" si="11"/>
        <v>0</v>
      </c>
      <c r="P59" s="231">
        <f t="shared" si="11"/>
        <v>0</v>
      </c>
      <c r="Q59" s="231">
        <f t="shared" si="11"/>
        <v>0</v>
      </c>
      <c r="R59" s="231">
        <f t="shared" si="11"/>
        <v>0</v>
      </c>
      <c r="S59" s="231">
        <f t="shared" si="11"/>
        <v>0</v>
      </c>
      <c r="T59" s="231">
        <f t="shared" si="11"/>
        <v>0</v>
      </c>
      <c r="U59" s="231">
        <f t="shared" si="11"/>
        <v>0</v>
      </c>
      <c r="V59" s="231">
        <f t="shared" si="11"/>
        <v>0</v>
      </c>
      <c r="W59" s="231">
        <f t="shared" si="11"/>
        <v>0</v>
      </c>
      <c r="X59" s="231">
        <f t="shared" si="11"/>
        <v>0</v>
      </c>
      <c r="Y59" s="231">
        <f t="shared" si="11"/>
        <v>0</v>
      </c>
      <c r="Z59" s="231">
        <f t="shared" si="11"/>
        <v>0</v>
      </c>
      <c r="AA59" s="231">
        <f t="shared" si="11"/>
        <v>0</v>
      </c>
      <c r="AB59" s="231">
        <f t="shared" si="11"/>
        <v>0</v>
      </c>
      <c r="AC59" s="231">
        <f t="shared" si="11"/>
        <v>0</v>
      </c>
      <c r="AD59" s="231">
        <f t="shared" si="11"/>
        <v>0</v>
      </c>
      <c r="AE59" s="231">
        <f t="shared" si="11"/>
        <v>0</v>
      </c>
      <c r="AF59" s="231">
        <f t="shared" si="11"/>
        <v>0</v>
      </c>
      <c r="AG59" s="231">
        <f t="shared" si="11"/>
        <v>0</v>
      </c>
      <c r="AH59" s="231">
        <f t="shared" si="11"/>
        <v>0</v>
      </c>
      <c r="AI59" s="231">
        <f t="shared" si="11"/>
        <v>0</v>
      </c>
      <c r="AJ59" s="231">
        <f t="shared" si="11"/>
        <v>0</v>
      </c>
      <c r="AK59" s="231">
        <f t="shared" si="11"/>
        <v>0</v>
      </c>
      <c r="AL59" s="231">
        <f t="shared" si="11"/>
        <v>0</v>
      </c>
      <c r="AM59" s="231">
        <f t="shared" si="11"/>
        <v>0</v>
      </c>
      <c r="AN59" s="231">
        <f t="shared" si="11"/>
        <v>0</v>
      </c>
      <c r="AO59" s="231">
        <f t="shared" si="11"/>
        <v>0</v>
      </c>
      <c r="AP59" s="231">
        <f t="shared" si="11"/>
        <v>0</v>
      </c>
      <c r="AQ59" s="231">
        <f t="shared" si="11"/>
        <v>0</v>
      </c>
    </row>
    <row r="60" spans="1:43" s="263" customFormat="1" x14ac:dyDescent="0.2">
      <c r="B60" s="264"/>
      <c r="C60" s="265"/>
      <c r="D60" s="266"/>
      <c r="E60" s="266"/>
      <c r="F60" s="266"/>
      <c r="G60" s="266"/>
      <c r="H60" s="266"/>
      <c r="I60" s="266"/>
      <c r="J60" s="266"/>
      <c r="K60" s="266"/>
      <c r="L60" s="266"/>
      <c r="M60" s="266"/>
      <c r="N60" s="266"/>
      <c r="O60" s="266"/>
      <c r="P60" s="266"/>
      <c r="Q60" s="266"/>
      <c r="R60" s="266"/>
      <c r="S60" s="266"/>
      <c r="T60" s="266"/>
      <c r="U60" s="266"/>
      <c r="V60" s="266"/>
      <c r="W60" s="266"/>
      <c r="X60" s="266"/>
      <c r="Y60" s="266"/>
      <c r="Z60" s="266"/>
      <c r="AA60" s="266"/>
      <c r="AB60" s="266"/>
      <c r="AC60" s="266"/>
      <c r="AD60" s="266"/>
      <c r="AE60" s="266"/>
      <c r="AF60" s="266"/>
      <c r="AG60" s="266"/>
      <c r="AH60" s="266"/>
      <c r="AI60" s="266"/>
      <c r="AJ60" s="266"/>
      <c r="AK60" s="266"/>
      <c r="AL60" s="266"/>
      <c r="AM60" s="266"/>
      <c r="AN60" s="266"/>
      <c r="AO60" s="266"/>
      <c r="AP60" s="266"/>
      <c r="AQ60" s="266"/>
    </row>
    <row r="61" spans="1:43" s="263" customFormat="1" x14ac:dyDescent="0.2">
      <c r="B61" s="264"/>
      <c r="C61" s="265"/>
      <c r="D61" s="266"/>
      <c r="E61" s="266"/>
      <c r="F61" s="266"/>
      <c r="G61" s="266"/>
      <c r="H61" s="266"/>
      <c r="I61" s="266"/>
      <c r="J61" s="266"/>
      <c r="K61" s="266"/>
      <c r="L61" s="266"/>
      <c r="M61" s="266"/>
      <c r="N61" s="266"/>
      <c r="O61" s="266"/>
      <c r="P61" s="266"/>
      <c r="Q61" s="266"/>
      <c r="R61" s="266"/>
      <c r="S61" s="266"/>
      <c r="T61" s="266"/>
      <c r="U61" s="266"/>
      <c r="V61" s="266"/>
      <c r="W61" s="266"/>
      <c r="X61" s="266"/>
      <c r="Y61" s="266"/>
      <c r="Z61" s="266"/>
      <c r="AA61" s="266"/>
      <c r="AB61" s="266"/>
      <c r="AC61" s="266"/>
      <c r="AD61" s="266"/>
      <c r="AE61" s="266"/>
      <c r="AF61" s="266"/>
      <c r="AG61" s="266"/>
      <c r="AH61" s="266"/>
      <c r="AI61" s="266"/>
      <c r="AJ61" s="266"/>
      <c r="AK61" s="266"/>
      <c r="AL61" s="266"/>
      <c r="AM61" s="266"/>
      <c r="AN61" s="266"/>
      <c r="AO61" s="266"/>
      <c r="AP61" s="266"/>
      <c r="AQ61" s="266"/>
    </row>
    <row r="62" spans="1:43" s="263" customFormat="1" x14ac:dyDescent="0.2">
      <c r="B62" s="264"/>
      <c r="C62" s="267" t="s">
        <v>257</v>
      </c>
      <c r="D62" s="268">
        <f>Buget_cerere!N83</f>
        <v>0</v>
      </c>
      <c r="E62" s="268">
        <f>Buget_cerere!O83</f>
        <v>0</v>
      </c>
      <c r="F62" s="268">
        <f>Buget_cerere!P83</f>
        <v>0</v>
      </c>
      <c r="G62" s="268">
        <f>Buget_cerere!Q83</f>
        <v>0</v>
      </c>
      <c r="H62" s="266"/>
      <c r="I62" s="266"/>
      <c r="J62" s="266"/>
      <c r="K62" s="266"/>
      <c r="L62" s="266"/>
      <c r="M62" s="266"/>
      <c r="N62" s="266"/>
      <c r="O62" s="266"/>
      <c r="P62" s="266"/>
      <c r="Q62" s="266"/>
      <c r="R62" s="266"/>
      <c r="S62" s="266"/>
      <c r="T62" s="266"/>
      <c r="U62" s="266"/>
      <c r="V62" s="266"/>
      <c r="W62" s="266"/>
      <c r="X62" s="266"/>
      <c r="Y62" s="266"/>
      <c r="Z62" s="266"/>
      <c r="AA62" s="266"/>
      <c r="AB62" s="266"/>
      <c r="AC62" s="266"/>
      <c r="AD62" s="266"/>
      <c r="AE62" s="266"/>
      <c r="AF62" s="266"/>
      <c r="AG62" s="266"/>
      <c r="AH62" s="266"/>
      <c r="AI62" s="266"/>
      <c r="AJ62" s="266"/>
      <c r="AK62" s="266"/>
      <c r="AL62" s="266"/>
      <c r="AM62" s="266"/>
      <c r="AN62" s="266"/>
      <c r="AO62" s="266"/>
      <c r="AP62" s="266"/>
      <c r="AQ62" s="266"/>
    </row>
    <row r="63" spans="1:43" s="263" customFormat="1" ht="20.399999999999999" x14ac:dyDescent="0.2">
      <c r="B63" s="264"/>
      <c r="C63" s="267" t="s">
        <v>18</v>
      </c>
      <c r="D63" s="268" t="str">
        <f>Buget_cerere!N94</f>
        <v/>
      </c>
      <c r="E63" s="268" t="str">
        <f>Buget_cerere!O94</f>
        <v/>
      </c>
      <c r="F63" s="268" t="str">
        <f>Buget_cerere!P94</f>
        <v/>
      </c>
      <c r="G63" s="268" t="str">
        <f>Buget_cerere!Q94</f>
        <v/>
      </c>
      <c r="H63" s="266"/>
      <c r="I63" s="266"/>
      <c r="J63" s="266"/>
      <c r="K63" s="266"/>
      <c r="L63" s="269"/>
      <c r="M63" s="266"/>
      <c r="N63" s="266"/>
      <c r="O63" s="266"/>
      <c r="P63" s="266"/>
      <c r="Q63" s="266"/>
      <c r="R63" s="266"/>
      <c r="S63" s="266"/>
      <c r="T63" s="266"/>
      <c r="U63" s="266"/>
      <c r="V63" s="266"/>
      <c r="W63" s="266"/>
      <c r="X63" s="266"/>
      <c r="Y63" s="266"/>
      <c r="Z63" s="266"/>
      <c r="AA63" s="266"/>
      <c r="AB63" s="266"/>
      <c r="AC63" s="266"/>
      <c r="AD63" s="266"/>
      <c r="AE63" s="266"/>
      <c r="AF63" s="266"/>
      <c r="AG63" s="266"/>
      <c r="AH63" s="266"/>
      <c r="AI63" s="266"/>
      <c r="AJ63" s="266"/>
      <c r="AK63" s="266"/>
      <c r="AL63" s="266"/>
      <c r="AM63" s="266"/>
      <c r="AN63" s="266"/>
      <c r="AO63" s="266"/>
      <c r="AP63" s="266"/>
      <c r="AQ63" s="266"/>
    </row>
    <row r="64" spans="1:43" s="263" customFormat="1" ht="37.200000000000003" customHeight="1" x14ac:dyDescent="0.2">
      <c r="B64" s="264"/>
      <c r="C64" s="267" t="s">
        <v>249</v>
      </c>
      <c r="D64" s="268" t="e">
        <f>Buget_cerere!N95</f>
        <v>#DIV/0!</v>
      </c>
      <c r="E64" s="268" t="e">
        <f>Buget_cerere!O95</f>
        <v>#DIV/0!</v>
      </c>
      <c r="F64" s="268" t="e">
        <f>Buget_cerere!P95</f>
        <v>#DIV/0!</v>
      </c>
      <c r="G64" s="268" t="e">
        <f>Buget_cerere!Q95</f>
        <v>#DIV/0!</v>
      </c>
      <c r="H64" s="266"/>
      <c r="I64" s="266"/>
      <c r="J64" s="266"/>
      <c r="K64" s="266"/>
      <c r="L64" s="266"/>
      <c r="M64" s="266"/>
      <c r="N64" s="266"/>
      <c r="O64" s="266"/>
      <c r="P64" s="266"/>
      <c r="Q64" s="266"/>
      <c r="R64" s="266"/>
      <c r="S64" s="266"/>
      <c r="T64" s="266"/>
      <c r="U64" s="266"/>
      <c r="V64" s="266"/>
      <c r="W64" s="266"/>
      <c r="X64" s="266"/>
      <c r="Y64" s="266"/>
      <c r="Z64" s="266"/>
      <c r="AA64" s="266"/>
      <c r="AB64" s="266"/>
      <c r="AC64" s="266"/>
      <c r="AD64" s="266"/>
      <c r="AE64" s="266"/>
      <c r="AF64" s="266"/>
      <c r="AG64" s="266"/>
      <c r="AH64" s="266"/>
      <c r="AI64" s="266"/>
      <c r="AJ64" s="266"/>
      <c r="AK64" s="266"/>
      <c r="AL64" s="266"/>
      <c r="AM64" s="266"/>
      <c r="AN64" s="266"/>
      <c r="AO64" s="266"/>
      <c r="AP64" s="266"/>
      <c r="AQ64" s="266"/>
    </row>
    <row r="65" spans="2:43" s="263" customFormat="1" ht="19.2" customHeight="1" x14ac:dyDescent="0.2">
      <c r="B65" s="264"/>
      <c r="C65" s="267" t="s">
        <v>110</v>
      </c>
      <c r="D65" s="268">
        <f>Buget_cerere!N96</f>
        <v>0</v>
      </c>
      <c r="E65" s="268">
        <f>Buget_cerere!O96</f>
        <v>0</v>
      </c>
      <c r="F65" s="268">
        <f>Buget_cerere!P96</f>
        <v>0</v>
      </c>
      <c r="G65" s="268">
        <f>Buget_cerere!Q96</f>
        <v>0</v>
      </c>
      <c r="H65" s="266"/>
      <c r="I65" s="266"/>
      <c r="J65" s="266"/>
      <c r="K65" s="266"/>
      <c r="L65" s="266"/>
      <c r="M65" s="266"/>
      <c r="N65" s="266"/>
      <c r="O65" s="266"/>
      <c r="P65" s="266"/>
      <c r="Q65" s="266"/>
      <c r="R65" s="266"/>
      <c r="S65" s="266"/>
      <c r="T65" s="266"/>
      <c r="U65" s="266"/>
      <c r="V65" s="266"/>
      <c r="W65" s="266"/>
      <c r="X65" s="266"/>
      <c r="Y65" s="266"/>
      <c r="Z65" s="266"/>
      <c r="AA65" s="266"/>
      <c r="AB65" s="266"/>
      <c r="AC65" s="266"/>
      <c r="AD65" s="266"/>
      <c r="AE65" s="266"/>
      <c r="AF65" s="266"/>
      <c r="AG65" s="266"/>
      <c r="AH65" s="266"/>
      <c r="AI65" s="266"/>
      <c r="AJ65" s="266"/>
      <c r="AK65" s="266"/>
      <c r="AL65" s="266"/>
      <c r="AM65" s="266"/>
      <c r="AN65" s="266"/>
      <c r="AO65" s="266"/>
      <c r="AP65" s="266"/>
      <c r="AQ65" s="266"/>
    </row>
    <row r="66" spans="2:43" s="263" customFormat="1" ht="30.6" x14ac:dyDescent="0.2">
      <c r="B66" s="264"/>
      <c r="C66" s="267" t="s">
        <v>250</v>
      </c>
      <c r="D66" s="268" t="e">
        <f>Buget_cerere!N97</f>
        <v>#DIV/0!</v>
      </c>
      <c r="E66" s="268" t="e">
        <f>Buget_cerere!O97</f>
        <v>#DIV/0!</v>
      </c>
      <c r="F66" s="268" t="e">
        <f>Buget_cerere!P97</f>
        <v>#DIV/0!</v>
      </c>
      <c r="G66" s="268" t="e">
        <f>Buget_cerere!Q97</f>
        <v>#DIV/0!</v>
      </c>
      <c r="H66" s="266"/>
      <c r="I66" s="266"/>
      <c r="J66" s="266"/>
      <c r="K66" s="266"/>
      <c r="L66" s="266"/>
      <c r="M66" s="266"/>
      <c r="N66" s="266"/>
      <c r="O66" s="266"/>
      <c r="P66" s="266"/>
      <c r="Q66" s="266"/>
      <c r="R66" s="266"/>
      <c r="S66" s="266"/>
      <c r="T66" s="266"/>
      <c r="U66" s="266"/>
      <c r="V66" s="266"/>
      <c r="W66" s="266"/>
      <c r="X66" s="266"/>
      <c r="Y66" s="266"/>
      <c r="Z66" s="266"/>
      <c r="AA66" s="266"/>
      <c r="AB66" s="266"/>
      <c r="AC66" s="266"/>
      <c r="AD66" s="266"/>
      <c r="AE66" s="266"/>
      <c r="AF66" s="266"/>
      <c r="AG66" s="266"/>
      <c r="AH66" s="266"/>
      <c r="AI66" s="266"/>
      <c r="AJ66" s="266"/>
      <c r="AK66" s="266"/>
      <c r="AL66" s="266"/>
      <c r="AM66" s="266"/>
      <c r="AN66" s="266"/>
      <c r="AO66" s="266"/>
      <c r="AP66" s="266"/>
      <c r="AQ66" s="266"/>
    </row>
    <row r="67" spans="2:43" s="263" customFormat="1" ht="20.399999999999999" x14ac:dyDescent="0.2">
      <c r="B67" s="264"/>
      <c r="C67" s="267" t="s">
        <v>253</v>
      </c>
      <c r="D67" s="268">
        <f>Buget_cerere!N98</f>
        <v>0</v>
      </c>
      <c r="E67" s="268">
        <f>Buget_cerere!O98</f>
        <v>0</v>
      </c>
      <c r="F67" s="268">
        <f>Buget_cerere!P98</f>
        <v>0</v>
      </c>
      <c r="G67" s="268">
        <f>Buget_cerere!Q98</f>
        <v>0</v>
      </c>
      <c r="H67" s="266"/>
      <c r="I67" s="266"/>
      <c r="J67" s="266"/>
      <c r="K67" s="266"/>
      <c r="L67" s="266"/>
      <c r="M67" s="266"/>
      <c r="N67" s="266"/>
      <c r="O67" s="266"/>
      <c r="P67" s="266"/>
      <c r="Q67" s="266"/>
      <c r="R67" s="266"/>
      <c r="S67" s="266"/>
      <c r="T67" s="266"/>
      <c r="U67" s="266"/>
      <c r="V67" s="266"/>
      <c r="W67" s="266"/>
      <c r="X67" s="266"/>
      <c r="Y67" s="266"/>
      <c r="Z67" s="266"/>
      <c r="AA67" s="266"/>
      <c r="AB67" s="266"/>
      <c r="AC67" s="266"/>
      <c r="AD67" s="266"/>
      <c r="AE67" s="266"/>
      <c r="AF67" s="266"/>
      <c r="AG67" s="266"/>
      <c r="AH67" s="266"/>
      <c r="AI67" s="266"/>
      <c r="AJ67" s="266"/>
      <c r="AK67" s="266"/>
      <c r="AL67" s="266"/>
      <c r="AM67" s="266"/>
      <c r="AN67" s="266"/>
      <c r="AO67" s="266"/>
      <c r="AP67" s="266"/>
      <c r="AQ67" s="266"/>
    </row>
    <row r="68" spans="2:43" s="263" customFormat="1" ht="20.399999999999999" x14ac:dyDescent="0.2">
      <c r="B68" s="264"/>
      <c r="C68" s="267" t="s">
        <v>72</v>
      </c>
      <c r="D68" s="268" t="e">
        <f>D63+D64</f>
        <v>#VALUE!</v>
      </c>
      <c r="E68" s="268" t="e">
        <f t="shared" ref="E68:G68" si="12">E63+E64</f>
        <v>#VALUE!</v>
      </c>
      <c r="F68" s="268" t="e">
        <f t="shared" si="12"/>
        <v>#VALUE!</v>
      </c>
      <c r="G68" s="268" t="e">
        <f t="shared" si="12"/>
        <v>#VALUE!</v>
      </c>
      <c r="H68" s="266"/>
      <c r="I68" s="266"/>
      <c r="J68" s="266"/>
      <c r="K68" s="266"/>
      <c r="L68" s="266"/>
      <c r="M68" s="266"/>
      <c r="N68" s="266"/>
      <c r="O68" s="266"/>
      <c r="P68" s="266"/>
      <c r="Q68" s="266"/>
      <c r="R68" s="266"/>
      <c r="S68" s="266"/>
      <c r="T68" s="266"/>
      <c r="U68" s="266"/>
      <c r="V68" s="266"/>
      <c r="W68" s="266"/>
      <c r="X68" s="266"/>
      <c r="Y68" s="266"/>
      <c r="Z68" s="266"/>
      <c r="AA68" s="266"/>
      <c r="AB68" s="266"/>
      <c r="AC68" s="266"/>
      <c r="AD68" s="266"/>
      <c r="AE68" s="266"/>
      <c r="AF68" s="266"/>
      <c r="AG68" s="266"/>
      <c r="AH68" s="266"/>
      <c r="AI68" s="266"/>
      <c r="AJ68" s="266"/>
      <c r="AK68" s="266"/>
      <c r="AL68" s="266"/>
      <c r="AM68" s="266"/>
      <c r="AN68" s="266"/>
      <c r="AO68" s="266"/>
      <c r="AP68" s="266"/>
      <c r="AQ68" s="266"/>
    </row>
    <row r="69" spans="2:43" s="263" customFormat="1" x14ac:dyDescent="0.2">
      <c r="B69" s="264"/>
      <c r="C69" s="265"/>
      <c r="D69" s="270"/>
      <c r="E69" s="270"/>
      <c r="F69" s="270"/>
      <c r="G69" s="270"/>
      <c r="H69" s="266"/>
      <c r="I69" s="266"/>
      <c r="J69" s="266"/>
      <c r="K69" s="266"/>
      <c r="L69" s="266"/>
      <c r="M69" s="266"/>
      <c r="N69" s="266"/>
      <c r="O69" s="266"/>
      <c r="P69" s="266"/>
      <c r="Q69" s="266"/>
      <c r="R69" s="266"/>
      <c r="S69" s="266"/>
      <c r="T69" s="266"/>
      <c r="U69" s="266"/>
      <c r="V69" s="266"/>
      <c r="W69" s="266"/>
      <c r="X69" s="266"/>
      <c r="Y69" s="266"/>
      <c r="Z69" s="266"/>
      <c r="AA69" s="266"/>
      <c r="AB69" s="266"/>
      <c r="AC69" s="266"/>
      <c r="AD69" s="266"/>
      <c r="AE69" s="266"/>
      <c r="AF69" s="266"/>
      <c r="AG69" s="266"/>
      <c r="AH69" s="266"/>
      <c r="AI69" s="266"/>
      <c r="AJ69" s="266"/>
      <c r="AK69" s="266"/>
      <c r="AL69" s="266"/>
      <c r="AM69" s="266"/>
      <c r="AN69" s="266"/>
      <c r="AO69" s="266"/>
      <c r="AP69" s="266"/>
      <c r="AQ69" s="266"/>
    </row>
    <row r="70" spans="2:43" s="263" customFormat="1" ht="19.8" customHeight="1" x14ac:dyDescent="0.2">
      <c r="B70" s="264"/>
      <c r="C70" s="230" t="s">
        <v>256</v>
      </c>
      <c r="D70" s="231"/>
      <c r="E70" s="231"/>
      <c r="F70" s="231"/>
      <c r="G70" s="231"/>
      <c r="H70" s="231"/>
      <c r="I70" s="231"/>
      <c r="J70" s="231"/>
      <c r="K70" s="231"/>
      <c r="L70" s="231"/>
      <c r="M70" s="231"/>
      <c r="N70" s="231"/>
      <c r="O70" s="231"/>
      <c r="P70" s="231"/>
      <c r="Q70" s="231"/>
      <c r="R70" s="231"/>
      <c r="S70" s="231"/>
      <c r="T70" s="231"/>
      <c r="U70" s="231"/>
      <c r="V70" s="231"/>
      <c r="W70" s="231"/>
      <c r="X70" s="231"/>
      <c r="Y70" s="231"/>
      <c r="Z70" s="231"/>
      <c r="AA70" s="231"/>
      <c r="AB70" s="231"/>
      <c r="AC70" s="231"/>
      <c r="AD70" s="231"/>
      <c r="AE70" s="231"/>
      <c r="AF70" s="231"/>
      <c r="AG70" s="231"/>
      <c r="AH70" s="231"/>
      <c r="AI70" s="231"/>
      <c r="AJ70" s="231"/>
      <c r="AK70" s="231"/>
      <c r="AL70" s="231"/>
      <c r="AM70" s="231"/>
      <c r="AN70" s="231"/>
      <c r="AO70" s="231"/>
      <c r="AP70" s="231"/>
      <c r="AQ70" s="231"/>
    </row>
    <row r="71" spans="2:43" s="263" customFormat="1" ht="20.399999999999999" x14ac:dyDescent="0.2">
      <c r="B71" s="264"/>
      <c r="C71" s="267" t="s">
        <v>254</v>
      </c>
      <c r="D71" s="271">
        <v>0</v>
      </c>
      <c r="E71" s="271">
        <v>0</v>
      </c>
      <c r="F71" s="271">
        <v>0</v>
      </c>
      <c r="G71" s="271">
        <v>0</v>
      </c>
      <c r="H71" s="271">
        <v>0</v>
      </c>
      <c r="I71" s="271">
        <v>0</v>
      </c>
      <c r="J71" s="271">
        <v>0</v>
      </c>
      <c r="K71" s="271">
        <v>0</v>
      </c>
      <c r="L71" s="271">
        <v>0</v>
      </c>
      <c r="M71" s="271">
        <v>0</v>
      </c>
      <c r="N71" s="271">
        <v>0</v>
      </c>
      <c r="O71" s="271">
        <v>0</v>
      </c>
      <c r="P71" s="271">
        <v>0</v>
      </c>
      <c r="Q71" s="271">
        <v>0</v>
      </c>
      <c r="R71" s="271">
        <v>0</v>
      </c>
      <c r="S71" s="271">
        <v>0</v>
      </c>
      <c r="T71" s="271">
        <v>0</v>
      </c>
      <c r="U71" s="271">
        <v>0</v>
      </c>
      <c r="V71" s="271">
        <v>0</v>
      </c>
      <c r="W71" s="271">
        <v>0</v>
      </c>
      <c r="X71" s="271">
        <v>0</v>
      </c>
      <c r="Y71" s="271">
        <v>0</v>
      </c>
      <c r="Z71" s="271">
        <v>0</v>
      </c>
      <c r="AA71" s="271">
        <v>0</v>
      </c>
      <c r="AB71" s="271">
        <v>0</v>
      </c>
      <c r="AC71" s="271">
        <v>0</v>
      </c>
      <c r="AD71" s="271">
        <v>0</v>
      </c>
      <c r="AE71" s="271">
        <v>0</v>
      </c>
      <c r="AF71" s="271">
        <v>0</v>
      </c>
      <c r="AG71" s="271">
        <v>0</v>
      </c>
      <c r="AH71" s="271">
        <v>1</v>
      </c>
      <c r="AI71" s="271">
        <v>1</v>
      </c>
      <c r="AJ71" s="271">
        <v>1</v>
      </c>
      <c r="AK71" s="271">
        <v>1</v>
      </c>
      <c r="AL71" s="271">
        <v>1</v>
      </c>
      <c r="AM71" s="271">
        <v>1</v>
      </c>
      <c r="AN71" s="271">
        <v>1</v>
      </c>
      <c r="AO71" s="271">
        <v>1</v>
      </c>
      <c r="AP71" s="271">
        <v>1</v>
      </c>
      <c r="AQ71" s="271">
        <v>1</v>
      </c>
    </row>
    <row r="72" spans="2:43" s="263" customFormat="1" ht="20.399999999999999" x14ac:dyDescent="0.2">
      <c r="B72" s="264"/>
      <c r="C72" s="267" t="s">
        <v>255</v>
      </c>
      <c r="D72" s="272">
        <v>0</v>
      </c>
      <c r="E72" s="272">
        <v>0</v>
      </c>
      <c r="F72" s="272">
        <v>0</v>
      </c>
      <c r="G72" s="272">
        <v>0</v>
      </c>
      <c r="H72" s="272">
        <v>0</v>
      </c>
      <c r="I72" s="272">
        <v>0</v>
      </c>
      <c r="J72" s="272">
        <v>0</v>
      </c>
      <c r="K72" s="272">
        <v>0</v>
      </c>
      <c r="L72" s="272">
        <v>0</v>
      </c>
      <c r="M72" s="272">
        <v>0</v>
      </c>
      <c r="N72" s="272">
        <v>0</v>
      </c>
      <c r="O72" s="272">
        <v>0</v>
      </c>
      <c r="P72" s="272">
        <v>0</v>
      </c>
      <c r="Q72" s="272">
        <v>0</v>
      </c>
      <c r="R72" s="272">
        <v>0</v>
      </c>
      <c r="S72" s="272">
        <v>0</v>
      </c>
      <c r="T72" s="272">
        <v>0</v>
      </c>
      <c r="U72" s="272">
        <v>0</v>
      </c>
      <c r="V72" s="272">
        <v>0</v>
      </c>
      <c r="W72" s="272">
        <v>0</v>
      </c>
      <c r="X72" s="272">
        <v>0</v>
      </c>
      <c r="Y72" s="272">
        <v>0</v>
      </c>
      <c r="Z72" s="272">
        <v>0</v>
      </c>
      <c r="AA72" s="272">
        <v>0</v>
      </c>
      <c r="AB72" s="272">
        <v>0</v>
      </c>
      <c r="AC72" s="272">
        <v>0</v>
      </c>
      <c r="AD72" s="272">
        <v>0</v>
      </c>
      <c r="AE72" s="272">
        <v>0</v>
      </c>
      <c r="AF72" s="272">
        <v>0</v>
      </c>
      <c r="AG72" s="272">
        <v>0</v>
      </c>
      <c r="AH72" s="272">
        <v>1</v>
      </c>
      <c r="AI72" s="272">
        <v>1</v>
      </c>
      <c r="AJ72" s="272">
        <v>1</v>
      </c>
      <c r="AK72" s="272">
        <v>1</v>
      </c>
      <c r="AL72" s="272">
        <v>1</v>
      </c>
      <c r="AM72" s="272">
        <v>1</v>
      </c>
      <c r="AN72" s="272">
        <v>1</v>
      </c>
      <c r="AO72" s="272">
        <v>1</v>
      </c>
      <c r="AP72" s="272">
        <v>1</v>
      </c>
      <c r="AQ72" s="272">
        <v>1</v>
      </c>
    </row>
    <row r="73" spans="2:43" s="263" customFormat="1" ht="20.399999999999999" x14ac:dyDescent="0.2">
      <c r="B73" s="264"/>
      <c r="C73" s="230" t="s">
        <v>112</v>
      </c>
      <c r="D73" s="231">
        <f>D71+D72</f>
        <v>0</v>
      </c>
      <c r="E73" s="231">
        <f t="shared" ref="E73:AQ73" si="13">E71+E72</f>
        <v>0</v>
      </c>
      <c r="F73" s="231">
        <f t="shared" si="13"/>
        <v>0</v>
      </c>
      <c r="G73" s="231">
        <f t="shared" si="13"/>
        <v>0</v>
      </c>
      <c r="H73" s="231">
        <f t="shared" si="13"/>
        <v>0</v>
      </c>
      <c r="I73" s="231">
        <f t="shared" si="13"/>
        <v>0</v>
      </c>
      <c r="J73" s="231">
        <f t="shared" si="13"/>
        <v>0</v>
      </c>
      <c r="K73" s="231">
        <f t="shared" si="13"/>
        <v>0</v>
      </c>
      <c r="L73" s="231">
        <f t="shared" si="13"/>
        <v>0</v>
      </c>
      <c r="M73" s="231">
        <f t="shared" si="13"/>
        <v>0</v>
      </c>
      <c r="N73" s="231">
        <f t="shared" si="13"/>
        <v>0</v>
      </c>
      <c r="O73" s="231">
        <f t="shared" si="13"/>
        <v>0</v>
      </c>
      <c r="P73" s="231">
        <f t="shared" si="13"/>
        <v>0</v>
      </c>
      <c r="Q73" s="231">
        <f t="shared" si="13"/>
        <v>0</v>
      </c>
      <c r="R73" s="231">
        <f t="shared" si="13"/>
        <v>0</v>
      </c>
      <c r="S73" s="231">
        <f t="shared" si="13"/>
        <v>0</v>
      </c>
      <c r="T73" s="231">
        <f t="shared" si="13"/>
        <v>0</v>
      </c>
      <c r="U73" s="231">
        <f t="shared" si="13"/>
        <v>0</v>
      </c>
      <c r="V73" s="231">
        <f t="shared" si="13"/>
        <v>0</v>
      </c>
      <c r="W73" s="231">
        <f t="shared" si="13"/>
        <v>0</v>
      </c>
      <c r="X73" s="231">
        <f t="shared" si="13"/>
        <v>0</v>
      </c>
      <c r="Y73" s="231">
        <f t="shared" si="13"/>
        <v>0</v>
      </c>
      <c r="Z73" s="231">
        <f t="shared" si="13"/>
        <v>0</v>
      </c>
      <c r="AA73" s="231">
        <f t="shared" si="13"/>
        <v>0</v>
      </c>
      <c r="AB73" s="231">
        <f t="shared" si="13"/>
        <v>0</v>
      </c>
      <c r="AC73" s="231">
        <f t="shared" si="13"/>
        <v>0</v>
      </c>
      <c r="AD73" s="231">
        <f t="shared" si="13"/>
        <v>0</v>
      </c>
      <c r="AE73" s="231">
        <f t="shared" si="13"/>
        <v>0</v>
      </c>
      <c r="AF73" s="231">
        <f t="shared" si="13"/>
        <v>0</v>
      </c>
      <c r="AG73" s="231">
        <f t="shared" si="13"/>
        <v>0</v>
      </c>
      <c r="AH73" s="231">
        <f t="shared" si="13"/>
        <v>2</v>
      </c>
      <c r="AI73" s="231">
        <f t="shared" si="13"/>
        <v>2</v>
      </c>
      <c r="AJ73" s="231">
        <f t="shared" si="13"/>
        <v>2</v>
      </c>
      <c r="AK73" s="231">
        <f t="shared" si="13"/>
        <v>2</v>
      </c>
      <c r="AL73" s="231">
        <f t="shared" si="13"/>
        <v>2</v>
      </c>
      <c r="AM73" s="231">
        <f t="shared" si="13"/>
        <v>2</v>
      </c>
      <c r="AN73" s="231">
        <f t="shared" si="13"/>
        <v>2</v>
      </c>
      <c r="AO73" s="231">
        <f t="shared" si="13"/>
        <v>2</v>
      </c>
      <c r="AP73" s="231">
        <f t="shared" si="13"/>
        <v>2</v>
      </c>
      <c r="AQ73" s="231">
        <f t="shared" si="13"/>
        <v>2</v>
      </c>
    </row>
    <row r="74" spans="2:43" s="263" customFormat="1" x14ac:dyDescent="0.2">
      <c r="B74" s="264"/>
      <c r="C74" s="267" t="s">
        <v>113</v>
      </c>
      <c r="D74" s="268" t="e">
        <f>D59-D62+D63+D64-D73</f>
        <v>#VALUE!</v>
      </c>
      <c r="E74" s="268" t="e">
        <f t="shared" ref="E74:R74" si="14">E59-E62+E63+E64-E73</f>
        <v>#VALUE!</v>
      </c>
      <c r="F74" s="268" t="e">
        <f t="shared" si="14"/>
        <v>#VALUE!</v>
      </c>
      <c r="G74" s="268" t="e">
        <f t="shared" si="14"/>
        <v>#VALUE!</v>
      </c>
      <c r="H74" s="268">
        <f t="shared" si="14"/>
        <v>0</v>
      </c>
      <c r="I74" s="268">
        <f t="shared" si="14"/>
        <v>0</v>
      </c>
      <c r="J74" s="268">
        <f t="shared" si="14"/>
        <v>0</v>
      </c>
      <c r="K74" s="268">
        <f t="shared" si="14"/>
        <v>0</v>
      </c>
      <c r="L74" s="268">
        <f t="shared" si="14"/>
        <v>0</v>
      </c>
      <c r="M74" s="268">
        <f t="shared" si="14"/>
        <v>0</v>
      </c>
      <c r="N74" s="268">
        <f t="shared" si="14"/>
        <v>0</v>
      </c>
      <c r="O74" s="268">
        <f t="shared" si="14"/>
        <v>0</v>
      </c>
      <c r="P74" s="268">
        <f t="shared" si="14"/>
        <v>0</v>
      </c>
      <c r="Q74" s="268">
        <f t="shared" si="14"/>
        <v>0</v>
      </c>
      <c r="R74" s="268">
        <f t="shared" si="14"/>
        <v>0</v>
      </c>
      <c r="S74" s="268">
        <f t="shared" ref="S74" si="15">S59-S62+S63+S64-S73</f>
        <v>0</v>
      </c>
      <c r="T74" s="268">
        <f t="shared" ref="T74" si="16">T59-T62+T63+T64-T73</f>
        <v>0</v>
      </c>
      <c r="U74" s="268">
        <f t="shared" ref="U74" si="17">U59-U62+U63+U64-U73</f>
        <v>0</v>
      </c>
      <c r="V74" s="268">
        <f t="shared" ref="V74" si="18">V59-V62+V63+V64-V73</f>
        <v>0</v>
      </c>
      <c r="W74" s="268">
        <f t="shared" ref="W74" si="19">W59-W62+W63+W64-W73</f>
        <v>0</v>
      </c>
      <c r="X74" s="268">
        <f t="shared" ref="X74" si="20">X59-X62+X63+X64-X73</f>
        <v>0</v>
      </c>
      <c r="Y74" s="268">
        <f t="shared" ref="Y74" si="21">Y59-Y62+Y63+Y64-Y73</f>
        <v>0</v>
      </c>
      <c r="Z74" s="268">
        <f t="shared" ref="Z74" si="22">Z59-Z62+Z63+Z64-Z73</f>
        <v>0</v>
      </c>
      <c r="AA74" s="268">
        <f t="shared" ref="AA74" si="23">AA59-AA62+AA63+AA64-AA73</f>
        <v>0</v>
      </c>
      <c r="AB74" s="268">
        <f t="shared" ref="AB74" si="24">AB59-AB62+AB63+AB64-AB73</f>
        <v>0</v>
      </c>
      <c r="AC74" s="268">
        <f t="shared" ref="AC74" si="25">AC59-AC62+AC63+AC64-AC73</f>
        <v>0</v>
      </c>
      <c r="AD74" s="268">
        <f t="shared" ref="AD74" si="26">AD59-AD62+AD63+AD64-AD73</f>
        <v>0</v>
      </c>
      <c r="AE74" s="268">
        <f t="shared" ref="AE74:AF74" si="27">AE59-AE62+AE63+AE64-AE73</f>
        <v>0</v>
      </c>
      <c r="AF74" s="268">
        <f t="shared" si="27"/>
        <v>0</v>
      </c>
      <c r="AG74" s="268">
        <f>AG59-AG62+AG63+AG64-AG73</f>
        <v>0</v>
      </c>
      <c r="AH74" s="268">
        <f t="shared" ref="AH74:AQ74" si="28">AH59-AH62+AH63+AH64-AH73</f>
        <v>-2</v>
      </c>
      <c r="AI74" s="268">
        <f t="shared" si="28"/>
        <v>-2</v>
      </c>
      <c r="AJ74" s="268">
        <f t="shared" si="28"/>
        <v>-2</v>
      </c>
      <c r="AK74" s="268">
        <f t="shared" si="28"/>
        <v>-2</v>
      </c>
      <c r="AL74" s="268">
        <f t="shared" si="28"/>
        <v>-2</v>
      </c>
      <c r="AM74" s="268">
        <f t="shared" si="28"/>
        <v>-2</v>
      </c>
      <c r="AN74" s="268">
        <f t="shared" si="28"/>
        <v>-2</v>
      </c>
      <c r="AO74" s="268">
        <f t="shared" si="28"/>
        <v>-2</v>
      </c>
      <c r="AP74" s="268">
        <f t="shared" si="28"/>
        <v>-2</v>
      </c>
      <c r="AQ74" s="268">
        <f t="shared" si="28"/>
        <v>-2</v>
      </c>
    </row>
    <row r="75" spans="2:43" s="263" customFormat="1" x14ac:dyDescent="0.2">
      <c r="B75" s="264"/>
      <c r="C75" s="267" t="s">
        <v>114</v>
      </c>
      <c r="D75" s="268" t="e">
        <f>D74</f>
        <v>#VALUE!</v>
      </c>
      <c r="E75" s="268" t="e">
        <f t="shared" ref="E75:AF75" si="29">E74+D75</f>
        <v>#VALUE!</v>
      </c>
      <c r="F75" s="268" t="e">
        <f t="shared" si="29"/>
        <v>#VALUE!</v>
      </c>
      <c r="G75" s="268" t="e">
        <f t="shared" si="29"/>
        <v>#VALUE!</v>
      </c>
      <c r="H75" s="268" t="e">
        <f t="shared" si="29"/>
        <v>#VALUE!</v>
      </c>
      <c r="I75" s="268" t="e">
        <f t="shared" si="29"/>
        <v>#VALUE!</v>
      </c>
      <c r="J75" s="268" t="e">
        <f t="shared" si="29"/>
        <v>#VALUE!</v>
      </c>
      <c r="K75" s="268" t="e">
        <f t="shared" si="29"/>
        <v>#VALUE!</v>
      </c>
      <c r="L75" s="268" t="e">
        <f t="shared" si="29"/>
        <v>#VALUE!</v>
      </c>
      <c r="M75" s="268" t="e">
        <f t="shared" si="29"/>
        <v>#VALUE!</v>
      </c>
      <c r="N75" s="268" t="e">
        <f t="shared" si="29"/>
        <v>#VALUE!</v>
      </c>
      <c r="O75" s="268" t="e">
        <f t="shared" si="29"/>
        <v>#VALUE!</v>
      </c>
      <c r="P75" s="268" t="e">
        <f t="shared" si="29"/>
        <v>#VALUE!</v>
      </c>
      <c r="Q75" s="268" t="e">
        <f t="shared" si="29"/>
        <v>#VALUE!</v>
      </c>
      <c r="R75" s="268" t="e">
        <f t="shared" si="29"/>
        <v>#VALUE!</v>
      </c>
      <c r="S75" s="268" t="e">
        <f t="shared" si="29"/>
        <v>#VALUE!</v>
      </c>
      <c r="T75" s="268" t="e">
        <f t="shared" si="29"/>
        <v>#VALUE!</v>
      </c>
      <c r="U75" s="268" t="e">
        <f t="shared" si="29"/>
        <v>#VALUE!</v>
      </c>
      <c r="V75" s="268" t="e">
        <f t="shared" si="29"/>
        <v>#VALUE!</v>
      </c>
      <c r="W75" s="268" t="e">
        <f t="shared" si="29"/>
        <v>#VALUE!</v>
      </c>
      <c r="X75" s="268" t="e">
        <f t="shared" si="29"/>
        <v>#VALUE!</v>
      </c>
      <c r="Y75" s="268" t="e">
        <f t="shared" si="29"/>
        <v>#VALUE!</v>
      </c>
      <c r="Z75" s="268" t="e">
        <f t="shared" si="29"/>
        <v>#VALUE!</v>
      </c>
      <c r="AA75" s="268" t="e">
        <f t="shared" si="29"/>
        <v>#VALUE!</v>
      </c>
      <c r="AB75" s="268" t="e">
        <f t="shared" si="29"/>
        <v>#VALUE!</v>
      </c>
      <c r="AC75" s="268" t="e">
        <f t="shared" si="29"/>
        <v>#VALUE!</v>
      </c>
      <c r="AD75" s="268" t="e">
        <f t="shared" si="29"/>
        <v>#VALUE!</v>
      </c>
      <c r="AE75" s="268" t="e">
        <f t="shared" si="29"/>
        <v>#VALUE!</v>
      </c>
      <c r="AF75" s="268" t="e">
        <f t="shared" si="29"/>
        <v>#VALUE!</v>
      </c>
      <c r="AG75" s="268" t="e">
        <f>AG74+AF75</f>
        <v>#VALUE!</v>
      </c>
      <c r="AH75" s="268"/>
      <c r="AI75" s="268"/>
      <c r="AJ75" s="268"/>
      <c r="AK75" s="268"/>
      <c r="AL75" s="268"/>
      <c r="AM75" s="268"/>
      <c r="AN75" s="268"/>
      <c r="AO75" s="268"/>
      <c r="AP75" s="268"/>
      <c r="AQ75" s="268"/>
    </row>
    <row r="76" spans="2:43" s="263" customFormat="1" x14ac:dyDescent="0.2">
      <c r="B76" s="264"/>
      <c r="C76" s="265"/>
      <c r="D76" s="266"/>
      <c r="E76" s="266"/>
      <c r="F76" s="266"/>
      <c r="G76" s="266"/>
      <c r="H76" s="266"/>
      <c r="I76" s="266"/>
      <c r="J76" s="266"/>
      <c r="K76" s="266"/>
      <c r="L76" s="266"/>
      <c r="M76" s="266"/>
      <c r="N76" s="266"/>
      <c r="O76" s="266"/>
      <c r="P76" s="266"/>
      <c r="Q76" s="266"/>
      <c r="R76" s="266"/>
      <c r="S76" s="266"/>
      <c r="T76" s="266"/>
      <c r="U76" s="266"/>
      <c r="V76" s="266"/>
      <c r="W76" s="266"/>
      <c r="X76" s="266"/>
      <c r="Y76" s="266"/>
      <c r="Z76" s="266"/>
      <c r="AA76" s="266"/>
      <c r="AB76" s="266"/>
      <c r="AC76" s="266"/>
      <c r="AD76" s="266"/>
      <c r="AE76" s="266"/>
      <c r="AF76" s="266"/>
      <c r="AG76" s="266"/>
      <c r="AH76" s="266"/>
      <c r="AI76" s="266"/>
      <c r="AJ76" s="266"/>
      <c r="AK76" s="266"/>
      <c r="AL76" s="266"/>
      <c r="AM76" s="266"/>
      <c r="AN76" s="266"/>
      <c r="AO76" s="266"/>
      <c r="AP76" s="266"/>
      <c r="AQ76" s="266"/>
    </row>
    <row r="77" spans="2:43" x14ac:dyDescent="0.2">
      <c r="C77" s="273" t="s">
        <v>262</v>
      </c>
      <c r="D77" s="274" t="e">
        <f>IF(ROUND(D74,0)&lt;0,"Not sustainable", "OK")</f>
        <v>#VALUE!</v>
      </c>
      <c r="E77" s="274" t="e">
        <f t="shared" ref="E77:AF77" si="30">IF(ROUND(E74,0)&lt;0,"Not sustainable", "OK")</f>
        <v>#VALUE!</v>
      </c>
      <c r="F77" s="274" t="e">
        <f t="shared" si="30"/>
        <v>#VALUE!</v>
      </c>
      <c r="G77" s="274" t="e">
        <f t="shared" si="30"/>
        <v>#VALUE!</v>
      </c>
      <c r="H77" s="274" t="str">
        <f t="shared" si="30"/>
        <v>OK</v>
      </c>
      <c r="I77" s="274" t="str">
        <f t="shared" si="30"/>
        <v>OK</v>
      </c>
      <c r="J77" s="274" t="str">
        <f t="shared" si="30"/>
        <v>OK</v>
      </c>
      <c r="K77" s="274" t="str">
        <f t="shared" si="30"/>
        <v>OK</v>
      </c>
      <c r="L77" s="274" t="str">
        <f t="shared" si="30"/>
        <v>OK</v>
      </c>
      <c r="M77" s="274" t="str">
        <f t="shared" si="30"/>
        <v>OK</v>
      </c>
      <c r="N77" s="274" t="str">
        <f t="shared" si="30"/>
        <v>OK</v>
      </c>
      <c r="O77" s="274" t="str">
        <f t="shared" si="30"/>
        <v>OK</v>
      </c>
      <c r="P77" s="274" t="str">
        <f t="shared" si="30"/>
        <v>OK</v>
      </c>
      <c r="Q77" s="274" t="str">
        <f t="shared" si="30"/>
        <v>OK</v>
      </c>
      <c r="R77" s="274" t="str">
        <f t="shared" si="30"/>
        <v>OK</v>
      </c>
      <c r="S77" s="274" t="str">
        <f t="shared" si="30"/>
        <v>OK</v>
      </c>
      <c r="T77" s="274" t="str">
        <f t="shared" si="30"/>
        <v>OK</v>
      </c>
      <c r="U77" s="274" t="str">
        <f t="shared" si="30"/>
        <v>OK</v>
      </c>
      <c r="V77" s="274" t="str">
        <f t="shared" si="30"/>
        <v>OK</v>
      </c>
      <c r="W77" s="274" t="str">
        <f t="shared" si="30"/>
        <v>OK</v>
      </c>
      <c r="X77" s="274" t="str">
        <f t="shared" si="30"/>
        <v>OK</v>
      </c>
      <c r="Y77" s="274" t="str">
        <f t="shared" si="30"/>
        <v>OK</v>
      </c>
      <c r="Z77" s="274" t="str">
        <f t="shared" si="30"/>
        <v>OK</v>
      </c>
      <c r="AA77" s="274" t="str">
        <f t="shared" si="30"/>
        <v>OK</v>
      </c>
      <c r="AB77" s="274" t="str">
        <f t="shared" si="30"/>
        <v>OK</v>
      </c>
      <c r="AC77" s="274" t="str">
        <f t="shared" si="30"/>
        <v>OK</v>
      </c>
      <c r="AD77" s="274" t="str">
        <f t="shared" si="30"/>
        <v>OK</v>
      </c>
      <c r="AE77" s="274" t="str">
        <f t="shared" si="30"/>
        <v>OK</v>
      </c>
      <c r="AF77" s="274" t="str">
        <f t="shared" si="30"/>
        <v>OK</v>
      </c>
      <c r="AG77" s="274" t="str">
        <f>IF(ROUND(AG74,0)&lt;0,"Not sustainable", "OK")</f>
        <v>OK</v>
      </c>
      <c r="AH77" s="274" t="str">
        <f t="shared" ref="AH77" si="31">IF(ROUND(AH74,0)&lt;0,"Not sustainable", "OK")</f>
        <v>Not sustainable</v>
      </c>
      <c r="AI77" s="274" t="str">
        <f>IF(ROUND(AI74,0)&lt;0,"Not sustainable", "OK")</f>
        <v>Not sustainable</v>
      </c>
      <c r="AJ77" s="274" t="str">
        <f t="shared" ref="AJ77:AQ77" si="32">IF(ROUND(AJ74,0)&lt;0,"Not sustainable", "OK")</f>
        <v>Not sustainable</v>
      </c>
      <c r="AK77" s="274" t="str">
        <f t="shared" si="32"/>
        <v>Not sustainable</v>
      </c>
      <c r="AL77" s="274" t="str">
        <f t="shared" si="32"/>
        <v>Not sustainable</v>
      </c>
      <c r="AM77" s="274" t="str">
        <f t="shared" si="32"/>
        <v>Not sustainable</v>
      </c>
      <c r="AN77" s="274" t="str">
        <f t="shared" si="32"/>
        <v>Not sustainable</v>
      </c>
      <c r="AO77" s="274" t="str">
        <f t="shared" si="32"/>
        <v>Not sustainable</v>
      </c>
      <c r="AP77" s="274" t="str">
        <f t="shared" si="32"/>
        <v>Not sustainable</v>
      </c>
      <c r="AQ77" s="274" t="str">
        <f t="shared" si="32"/>
        <v>Not sustainable</v>
      </c>
    </row>
    <row r="80" spans="2:43" ht="15.6" customHeight="1" x14ac:dyDescent="0.2">
      <c r="B80" s="208"/>
      <c r="C80" s="391" t="s">
        <v>247</v>
      </c>
      <c r="D80" s="391"/>
      <c r="E80" s="391"/>
      <c r="F80" s="391"/>
      <c r="G80" s="391"/>
      <c r="H80" s="391"/>
      <c r="I80" s="391"/>
      <c r="J80" s="391"/>
      <c r="K80" s="391"/>
      <c r="L80" s="391"/>
      <c r="M80" s="391"/>
      <c r="N80" s="391"/>
      <c r="O80" s="391" t="s">
        <v>247</v>
      </c>
      <c r="P80" s="391"/>
      <c r="Q80" s="391"/>
      <c r="R80" s="391"/>
      <c r="S80" s="391"/>
      <c r="T80" s="391"/>
      <c r="U80" s="391"/>
      <c r="V80" s="391"/>
      <c r="W80" s="391"/>
      <c r="X80" s="391"/>
      <c r="Y80" s="391"/>
      <c r="Z80" s="391"/>
      <c r="AA80" s="391" t="s">
        <v>247</v>
      </c>
      <c r="AB80" s="391"/>
      <c r="AC80" s="391"/>
      <c r="AD80" s="391"/>
      <c r="AE80" s="391"/>
      <c r="AF80" s="391"/>
      <c r="AG80" s="391"/>
      <c r="AH80" s="391"/>
      <c r="AI80" s="391"/>
      <c r="AJ80" s="391"/>
      <c r="AK80" s="391"/>
      <c r="AL80" s="391"/>
      <c r="AM80" s="392" t="s">
        <v>248</v>
      </c>
      <c r="AN80" s="392"/>
      <c r="AO80" s="392"/>
      <c r="AP80" s="392"/>
      <c r="AQ80" s="392"/>
    </row>
    <row r="81" spans="2:43" hidden="1" x14ac:dyDescent="0.2"/>
    <row r="82" spans="2:43" s="280" customFormat="1" hidden="1" x14ac:dyDescent="0.2">
      <c r="B82" s="278"/>
      <c r="C82" s="260"/>
      <c r="D82" s="225"/>
      <c r="E82" s="225"/>
      <c r="F82" s="225"/>
      <c r="G82" s="225"/>
      <c r="H82" s="225"/>
      <c r="I82" s="225"/>
      <c r="J82" s="225"/>
      <c r="K82" s="225"/>
      <c r="L82" s="225"/>
      <c r="M82" s="225"/>
      <c r="N82" s="225"/>
      <c r="O82" s="225"/>
      <c r="P82" s="225"/>
      <c r="Q82" s="225"/>
      <c r="R82" s="279"/>
      <c r="S82" s="279"/>
      <c r="T82" s="279"/>
      <c r="U82" s="279"/>
      <c r="V82" s="279"/>
      <c r="W82" s="279"/>
      <c r="X82" s="279"/>
      <c r="Y82" s="279"/>
      <c r="Z82" s="279"/>
      <c r="AA82" s="279"/>
      <c r="AB82" s="279"/>
      <c r="AC82" s="278"/>
      <c r="AD82" s="278"/>
      <c r="AE82" s="278"/>
      <c r="AF82" s="278"/>
      <c r="AG82" s="278"/>
      <c r="AH82" s="278"/>
      <c r="AI82" s="278"/>
      <c r="AJ82" s="278"/>
      <c r="AK82" s="278"/>
      <c r="AL82" s="278"/>
      <c r="AM82" s="278"/>
      <c r="AN82" s="278"/>
      <c r="AO82" s="278"/>
      <c r="AP82" s="278"/>
      <c r="AQ82" s="278"/>
    </row>
    <row r="83" spans="2:43" s="280" customFormat="1" x14ac:dyDescent="0.2">
      <c r="B83" s="278"/>
      <c r="C83" s="260"/>
      <c r="D83" s="225"/>
      <c r="E83" s="225"/>
      <c r="F83" s="225"/>
      <c r="G83" s="225"/>
      <c r="H83" s="225"/>
      <c r="I83" s="225"/>
      <c r="J83" s="225"/>
      <c r="K83" s="225"/>
      <c r="L83" s="225"/>
      <c r="M83" s="225"/>
      <c r="N83" s="225"/>
      <c r="O83" s="225"/>
      <c r="P83" s="225"/>
      <c r="Q83" s="225"/>
      <c r="R83" s="279"/>
      <c r="S83" s="279"/>
      <c r="T83" s="279"/>
      <c r="U83" s="279"/>
      <c r="V83" s="279"/>
      <c r="W83" s="279"/>
      <c r="X83" s="279"/>
      <c r="Y83" s="279"/>
      <c r="Z83" s="279"/>
      <c r="AA83" s="279"/>
      <c r="AB83" s="279"/>
      <c r="AC83" s="278"/>
      <c r="AD83" s="278"/>
      <c r="AE83" s="278"/>
      <c r="AF83" s="278"/>
      <c r="AG83" s="278"/>
      <c r="AH83" s="278"/>
      <c r="AI83" s="278"/>
      <c r="AJ83" s="278"/>
      <c r="AK83" s="278"/>
      <c r="AL83" s="278"/>
      <c r="AM83" s="278"/>
      <c r="AN83" s="278"/>
      <c r="AO83" s="278"/>
      <c r="AP83" s="278"/>
      <c r="AQ83" s="278"/>
    </row>
    <row r="84" spans="2:43" s="280" customFormat="1" ht="22.8" customHeight="1" x14ac:dyDescent="0.2">
      <c r="B84" s="260"/>
      <c r="C84" s="260" t="s">
        <v>108</v>
      </c>
      <c r="D84" s="281" t="str">
        <f>IF(D38&lt;=($E$29+$F$29),D49-D12,"")</f>
        <v/>
      </c>
      <c r="E84" s="281" t="str">
        <f>IF(E38&lt;=($E$29+$F$29),E49-E12,"")</f>
        <v/>
      </c>
      <c r="F84" s="281" t="str">
        <f>IF(F38&lt;=($E$29+$F$29),F49-F12,"")</f>
        <v/>
      </c>
      <c r="G84" s="281" t="str">
        <f t="shared" ref="G84:AG84" si="33">IF(G38&lt;=($E$29+$F$29),G49-G12,"")</f>
        <v/>
      </c>
      <c r="H84" s="281" t="str">
        <f t="shared" si="33"/>
        <v/>
      </c>
      <c r="I84" s="281" t="str">
        <f t="shared" si="33"/>
        <v/>
      </c>
      <c r="J84" s="281" t="str">
        <f t="shared" si="33"/>
        <v/>
      </c>
      <c r="K84" s="281" t="str">
        <f t="shared" si="33"/>
        <v/>
      </c>
      <c r="L84" s="281" t="str">
        <f t="shared" si="33"/>
        <v/>
      </c>
      <c r="M84" s="281" t="str">
        <f t="shared" si="33"/>
        <v/>
      </c>
      <c r="N84" s="281" t="str">
        <f t="shared" si="33"/>
        <v/>
      </c>
      <c r="O84" s="281" t="str">
        <f t="shared" si="33"/>
        <v/>
      </c>
      <c r="P84" s="281" t="str">
        <f t="shared" si="33"/>
        <v/>
      </c>
      <c r="Q84" s="281" t="str">
        <f t="shared" si="33"/>
        <v/>
      </c>
      <c r="R84" s="281" t="str">
        <f t="shared" si="33"/>
        <v/>
      </c>
      <c r="S84" s="281" t="str">
        <f t="shared" si="33"/>
        <v/>
      </c>
      <c r="T84" s="281" t="str">
        <f t="shared" si="33"/>
        <v/>
      </c>
      <c r="U84" s="281" t="str">
        <f t="shared" si="33"/>
        <v/>
      </c>
      <c r="V84" s="281" t="str">
        <f t="shared" si="33"/>
        <v/>
      </c>
      <c r="W84" s="281" t="str">
        <f t="shared" si="33"/>
        <v/>
      </c>
      <c r="X84" s="281" t="str">
        <f t="shared" si="33"/>
        <v/>
      </c>
      <c r="Y84" s="281" t="str">
        <f t="shared" si="33"/>
        <v/>
      </c>
      <c r="Z84" s="281" t="str">
        <f t="shared" si="33"/>
        <v/>
      </c>
      <c r="AA84" s="281" t="str">
        <f t="shared" si="33"/>
        <v/>
      </c>
      <c r="AB84" s="281" t="str">
        <f t="shared" si="33"/>
        <v/>
      </c>
      <c r="AC84" s="281" t="str">
        <f t="shared" si="33"/>
        <v/>
      </c>
      <c r="AD84" s="281" t="str">
        <f t="shared" si="33"/>
        <v/>
      </c>
      <c r="AE84" s="281" t="str">
        <f t="shared" si="33"/>
        <v/>
      </c>
      <c r="AF84" s="281" t="str">
        <f t="shared" si="33"/>
        <v/>
      </c>
      <c r="AG84" s="281" t="str">
        <f t="shared" si="33"/>
        <v/>
      </c>
      <c r="AH84" s="281">
        <f t="shared" ref="AH84:AQ84" si="34">AH49-AH12</f>
        <v>0</v>
      </c>
      <c r="AI84" s="281">
        <f t="shared" si="34"/>
        <v>0</v>
      </c>
      <c r="AJ84" s="281">
        <f t="shared" si="34"/>
        <v>0</v>
      </c>
      <c r="AK84" s="281">
        <f t="shared" si="34"/>
        <v>0</v>
      </c>
      <c r="AL84" s="281">
        <f t="shared" si="34"/>
        <v>0</v>
      </c>
      <c r="AM84" s="281">
        <f t="shared" si="34"/>
        <v>0</v>
      </c>
      <c r="AN84" s="281">
        <f t="shared" si="34"/>
        <v>0</v>
      </c>
      <c r="AO84" s="281">
        <f t="shared" si="34"/>
        <v>0</v>
      </c>
      <c r="AP84" s="281">
        <f t="shared" si="34"/>
        <v>0</v>
      </c>
      <c r="AQ84" s="281">
        <f t="shared" si="34"/>
        <v>0</v>
      </c>
    </row>
    <row r="85" spans="2:43" s="222" customFormat="1" ht="18.600000000000001" customHeight="1" x14ac:dyDescent="0.2">
      <c r="B85" s="224"/>
      <c r="C85" s="224" t="s">
        <v>109</v>
      </c>
      <c r="D85" s="281" t="str">
        <f>IF(D38&lt;=($E$29+$F$29),D58-D21,"")</f>
        <v/>
      </c>
      <c r="E85" s="281" t="str">
        <f t="shared" ref="E85:AQ85" si="35">IF(E38&lt;=($E$29+$F$29),E58-E21,"")</f>
        <v/>
      </c>
      <c r="F85" s="281" t="str">
        <f t="shared" si="35"/>
        <v/>
      </c>
      <c r="G85" s="281" t="str">
        <f t="shared" si="35"/>
        <v/>
      </c>
      <c r="H85" s="281" t="str">
        <f t="shared" si="35"/>
        <v/>
      </c>
      <c r="I85" s="281" t="str">
        <f t="shared" si="35"/>
        <v/>
      </c>
      <c r="J85" s="281" t="str">
        <f t="shared" si="35"/>
        <v/>
      </c>
      <c r="K85" s="281" t="str">
        <f t="shared" si="35"/>
        <v/>
      </c>
      <c r="L85" s="281" t="str">
        <f t="shared" si="35"/>
        <v/>
      </c>
      <c r="M85" s="281" t="str">
        <f t="shared" si="35"/>
        <v/>
      </c>
      <c r="N85" s="281" t="str">
        <f t="shared" si="35"/>
        <v/>
      </c>
      <c r="O85" s="281" t="str">
        <f t="shared" si="35"/>
        <v/>
      </c>
      <c r="P85" s="281" t="str">
        <f t="shared" si="35"/>
        <v/>
      </c>
      <c r="Q85" s="281" t="str">
        <f t="shared" si="35"/>
        <v/>
      </c>
      <c r="R85" s="281" t="str">
        <f t="shared" si="35"/>
        <v/>
      </c>
      <c r="S85" s="281" t="str">
        <f t="shared" si="35"/>
        <v/>
      </c>
      <c r="T85" s="281" t="str">
        <f t="shared" si="35"/>
        <v/>
      </c>
      <c r="U85" s="281" t="str">
        <f t="shared" si="35"/>
        <v/>
      </c>
      <c r="V85" s="281" t="str">
        <f t="shared" si="35"/>
        <v/>
      </c>
      <c r="W85" s="281" t="str">
        <f t="shared" si="35"/>
        <v/>
      </c>
      <c r="X85" s="281" t="str">
        <f t="shared" si="35"/>
        <v/>
      </c>
      <c r="Y85" s="281" t="str">
        <f t="shared" si="35"/>
        <v/>
      </c>
      <c r="Z85" s="281" t="str">
        <f t="shared" si="35"/>
        <v/>
      </c>
      <c r="AA85" s="281" t="str">
        <f t="shared" si="35"/>
        <v/>
      </c>
      <c r="AB85" s="281" t="str">
        <f t="shared" si="35"/>
        <v/>
      </c>
      <c r="AC85" s="281" t="str">
        <f t="shared" si="35"/>
        <v/>
      </c>
      <c r="AD85" s="281" t="str">
        <f t="shared" si="35"/>
        <v/>
      </c>
      <c r="AE85" s="281" t="str">
        <f t="shared" si="35"/>
        <v/>
      </c>
      <c r="AF85" s="281" t="str">
        <f t="shared" si="35"/>
        <v/>
      </c>
      <c r="AG85" s="281" t="str">
        <f t="shared" si="35"/>
        <v/>
      </c>
      <c r="AH85" s="281" t="str">
        <f t="shared" si="35"/>
        <v/>
      </c>
      <c r="AI85" s="281" t="str">
        <f t="shared" si="35"/>
        <v/>
      </c>
      <c r="AJ85" s="281" t="str">
        <f t="shared" si="35"/>
        <v/>
      </c>
      <c r="AK85" s="281" t="str">
        <f t="shared" si="35"/>
        <v/>
      </c>
      <c r="AL85" s="281" t="str">
        <f t="shared" si="35"/>
        <v/>
      </c>
      <c r="AM85" s="281" t="str">
        <f t="shared" si="35"/>
        <v/>
      </c>
      <c r="AN85" s="281" t="str">
        <f t="shared" si="35"/>
        <v/>
      </c>
      <c r="AO85" s="281" t="str">
        <f t="shared" si="35"/>
        <v/>
      </c>
      <c r="AP85" s="281" t="str">
        <f t="shared" si="35"/>
        <v/>
      </c>
      <c r="AQ85" s="281">
        <f t="shared" si="35"/>
        <v>-7</v>
      </c>
    </row>
    <row r="86" spans="2:43" s="280" customFormat="1" ht="20.399999999999999" x14ac:dyDescent="0.2">
      <c r="B86" s="230"/>
      <c r="C86" s="230" t="str">
        <f>C59</f>
        <v>FLUX DE NUMERAR NET DIN ACTIVITATEA DE OPERARE</v>
      </c>
      <c r="D86" s="231">
        <f t="shared" ref="D86:AQ86" si="36">D59-D22</f>
        <v>0</v>
      </c>
      <c r="E86" s="231">
        <f t="shared" si="36"/>
        <v>0</v>
      </c>
      <c r="F86" s="231">
        <f t="shared" si="36"/>
        <v>0</v>
      </c>
      <c r="G86" s="231">
        <f t="shared" si="36"/>
        <v>0</v>
      </c>
      <c r="H86" s="231">
        <f t="shared" si="36"/>
        <v>0</v>
      </c>
      <c r="I86" s="231">
        <f t="shared" si="36"/>
        <v>0</v>
      </c>
      <c r="J86" s="231">
        <f t="shared" si="36"/>
        <v>0</v>
      </c>
      <c r="K86" s="231">
        <f t="shared" si="36"/>
        <v>0</v>
      </c>
      <c r="L86" s="231">
        <f t="shared" si="36"/>
        <v>0</v>
      </c>
      <c r="M86" s="231">
        <f t="shared" si="36"/>
        <v>0</v>
      </c>
      <c r="N86" s="231">
        <f t="shared" si="36"/>
        <v>0</v>
      </c>
      <c r="O86" s="231">
        <f t="shared" si="36"/>
        <v>0</v>
      </c>
      <c r="P86" s="231">
        <f t="shared" si="36"/>
        <v>0</v>
      </c>
      <c r="Q86" s="231">
        <f t="shared" si="36"/>
        <v>0</v>
      </c>
      <c r="R86" s="231">
        <f t="shared" si="36"/>
        <v>0</v>
      </c>
      <c r="S86" s="231">
        <f t="shared" si="36"/>
        <v>0</v>
      </c>
      <c r="T86" s="231">
        <f t="shared" si="36"/>
        <v>0</v>
      </c>
      <c r="U86" s="231">
        <f t="shared" si="36"/>
        <v>0</v>
      </c>
      <c r="V86" s="231">
        <f t="shared" si="36"/>
        <v>0</v>
      </c>
      <c r="W86" s="231">
        <f t="shared" si="36"/>
        <v>0</v>
      </c>
      <c r="X86" s="231">
        <f t="shared" si="36"/>
        <v>0</v>
      </c>
      <c r="Y86" s="231">
        <f t="shared" si="36"/>
        <v>0</v>
      </c>
      <c r="Z86" s="231">
        <f t="shared" si="36"/>
        <v>0</v>
      </c>
      <c r="AA86" s="231">
        <f t="shared" si="36"/>
        <v>0</v>
      </c>
      <c r="AB86" s="231">
        <f t="shared" si="36"/>
        <v>0</v>
      </c>
      <c r="AC86" s="231">
        <f t="shared" si="36"/>
        <v>0</v>
      </c>
      <c r="AD86" s="231">
        <f t="shared" si="36"/>
        <v>0</v>
      </c>
      <c r="AE86" s="231">
        <f t="shared" si="36"/>
        <v>0</v>
      </c>
      <c r="AF86" s="231">
        <f t="shared" si="36"/>
        <v>0</v>
      </c>
      <c r="AG86" s="231">
        <f t="shared" si="36"/>
        <v>0</v>
      </c>
      <c r="AH86" s="231">
        <f t="shared" si="36"/>
        <v>7</v>
      </c>
      <c r="AI86" s="231">
        <f t="shared" si="36"/>
        <v>7</v>
      </c>
      <c r="AJ86" s="231">
        <f t="shared" si="36"/>
        <v>7</v>
      </c>
      <c r="AK86" s="231">
        <f t="shared" si="36"/>
        <v>7</v>
      </c>
      <c r="AL86" s="231">
        <f t="shared" si="36"/>
        <v>7</v>
      </c>
      <c r="AM86" s="231">
        <f t="shared" si="36"/>
        <v>7</v>
      </c>
      <c r="AN86" s="231">
        <f t="shared" si="36"/>
        <v>7</v>
      </c>
      <c r="AO86" s="231">
        <f t="shared" si="36"/>
        <v>7</v>
      </c>
      <c r="AP86" s="231">
        <f t="shared" si="36"/>
        <v>7</v>
      </c>
      <c r="AQ86" s="231">
        <f t="shared" si="36"/>
        <v>7</v>
      </c>
    </row>
    <row r="87" spans="2:43" x14ac:dyDescent="0.2">
      <c r="B87" s="228"/>
      <c r="C87" s="228"/>
      <c r="D87" s="281"/>
      <c r="E87" s="281"/>
      <c r="F87" s="281"/>
      <c r="G87" s="281"/>
      <c r="H87" s="281"/>
      <c r="I87" s="281"/>
      <c r="J87" s="281"/>
      <c r="K87" s="281"/>
      <c r="L87" s="281"/>
      <c r="M87" s="281"/>
      <c r="N87" s="281"/>
      <c r="O87" s="281"/>
      <c r="P87" s="281"/>
      <c r="Q87" s="281"/>
      <c r="R87" s="282"/>
      <c r="S87" s="282"/>
      <c r="T87" s="282"/>
      <c r="U87" s="282"/>
      <c r="V87" s="282"/>
      <c r="W87" s="282"/>
      <c r="X87" s="282"/>
      <c r="Y87" s="282"/>
      <c r="Z87" s="282"/>
      <c r="AA87" s="282"/>
      <c r="AB87" s="282"/>
      <c r="AC87" s="282"/>
      <c r="AD87" s="282"/>
      <c r="AE87" s="282"/>
      <c r="AF87" s="282"/>
      <c r="AG87" s="282"/>
      <c r="AH87" s="282"/>
      <c r="AI87" s="282"/>
      <c r="AJ87" s="282"/>
      <c r="AK87" s="282"/>
      <c r="AL87" s="282"/>
      <c r="AM87" s="282"/>
      <c r="AN87" s="282"/>
      <c r="AO87" s="282"/>
      <c r="AP87" s="282"/>
      <c r="AQ87" s="282"/>
    </row>
    <row r="88" spans="2:43" x14ac:dyDescent="0.2">
      <c r="Q88" s="277"/>
      <c r="W88" s="207"/>
    </row>
    <row r="89" spans="2:43" x14ac:dyDescent="0.2">
      <c r="C89" s="230" t="s">
        <v>261</v>
      </c>
      <c r="D89" s="283"/>
    </row>
    <row r="90" spans="2:43" x14ac:dyDescent="0.2">
      <c r="C90" s="261"/>
      <c r="D90" s="283"/>
    </row>
    <row r="91" spans="2:43" x14ac:dyDescent="0.2">
      <c r="C91" s="284" t="s">
        <v>115</v>
      </c>
      <c r="D91" s="283" t="e">
        <f>D84+NPV(Instructiuni!$D$35,'Fundin Gap'!E84:AG84)</f>
        <v>#VALUE!</v>
      </c>
    </row>
    <row r="92" spans="2:43" ht="20.399999999999999" x14ac:dyDescent="0.2">
      <c r="C92" s="284" t="s">
        <v>116</v>
      </c>
      <c r="D92" s="283" t="e">
        <f>D85+NPV(Instructiuni!$D$35,E85:AG85)</f>
        <v>#VALUE!</v>
      </c>
    </row>
    <row r="93" spans="2:43" x14ac:dyDescent="0.2">
      <c r="C93" s="285" t="s">
        <v>117</v>
      </c>
      <c r="D93" s="283" t="e">
        <f>D91-D92</f>
        <v>#VALUE!</v>
      </c>
    </row>
    <row r="94" spans="2:43" x14ac:dyDescent="0.2">
      <c r="C94" s="284" t="s">
        <v>118</v>
      </c>
      <c r="D94" s="283">
        <f>Buget_cerere!N101+NPV(Instructiuni!$D$35,Buget_cerere!O101:Q101)</f>
        <v>0</v>
      </c>
    </row>
    <row r="95" spans="2:43" x14ac:dyDescent="0.2">
      <c r="C95" s="285" t="s">
        <v>120</v>
      </c>
      <c r="D95" s="286" t="str">
        <f>IFERROR(IF(D93&gt;0,(D94-D93)/D94,1),"")</f>
        <v/>
      </c>
    </row>
    <row r="96" spans="2:43" ht="20.399999999999999" x14ac:dyDescent="0.2">
      <c r="C96" s="285" t="s">
        <v>119</v>
      </c>
      <c r="D96" s="283" t="e">
        <f>D95*Buget_cerere!C88</f>
        <v>#VALUE!</v>
      </c>
    </row>
  </sheetData>
  <sheetProtection algorithmName="SHA-512" hashValue="BU8P5PCthO4CrDUAmAc2UY1lqJb1kJyLyCLkTwn4w8lxl5Roh35NLrEO9Cn0Q6nmuxWHfzveHK77n5VNNDDl3Q==" saltValue="4r7d5e1SigVIUe7eCvEAkw==" spinCount="100000" sheet="1" objects="1" scenarios="1"/>
  <mergeCells count="16">
    <mergeCell ref="AA80:AL80"/>
    <mergeCell ref="AM80:AQ80"/>
    <mergeCell ref="C2:H2"/>
    <mergeCell ref="C1:N1"/>
    <mergeCell ref="C80:N80"/>
    <mergeCell ref="D40:Q40"/>
    <mergeCell ref="O80:Z80"/>
    <mergeCell ref="C39:N39"/>
    <mergeCell ref="O39:Z39"/>
    <mergeCell ref="O1:Z1"/>
    <mergeCell ref="AA1:AL1"/>
    <mergeCell ref="AM1:AQ1"/>
    <mergeCell ref="B28:C28"/>
    <mergeCell ref="B29:C29"/>
    <mergeCell ref="AA39:AL39"/>
    <mergeCell ref="AM39:AQ39"/>
  </mergeCells>
  <phoneticPr fontId="11" type="noConversion"/>
  <pageMargins left="0.25" right="0.25" top="0.25" bottom="0.25" header="0.05" footer="0.05"/>
  <pageSetup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299720-DE81-4D87-B674-F8661180F752}">
  <dimension ref="A1:O422"/>
  <sheetViews>
    <sheetView workbookViewId="0">
      <selection activeCell="D2" sqref="D2:D31"/>
    </sheetView>
  </sheetViews>
  <sheetFormatPr defaultColWidth="9.21875" defaultRowHeight="12" x14ac:dyDescent="0.3"/>
  <cols>
    <col min="1" max="1" width="27.44140625" style="2" customWidth="1"/>
    <col min="2" max="2" width="13" style="6" customWidth="1"/>
    <col min="3" max="3" width="12.33203125" style="7" customWidth="1"/>
    <col min="4" max="7" width="10.5546875" style="6" customWidth="1"/>
    <col min="8" max="8" width="10.5546875" style="6" hidden="1" customWidth="1"/>
    <col min="9" max="14" width="0" style="1" hidden="1" customWidth="1"/>
    <col min="15" max="15" width="0" style="20" hidden="1" customWidth="1"/>
    <col min="16" max="49" width="0" style="1" hidden="1" customWidth="1"/>
    <col min="50" max="16384" width="9.21875" style="1"/>
  </cols>
  <sheetData>
    <row r="1" spans="1:15" ht="36" x14ac:dyDescent="0.3">
      <c r="A1" s="10" t="s">
        <v>82</v>
      </c>
      <c r="B1" s="11" t="s">
        <v>80</v>
      </c>
      <c r="C1" s="11" t="s">
        <v>83</v>
      </c>
      <c r="D1" s="11" t="s">
        <v>84</v>
      </c>
      <c r="E1" s="11" t="s">
        <v>85</v>
      </c>
      <c r="F1" s="17" t="s">
        <v>86</v>
      </c>
      <c r="G1" s="9"/>
      <c r="H1" s="9"/>
      <c r="I1" s="9"/>
      <c r="J1" s="9"/>
      <c r="K1" s="9"/>
      <c r="L1" s="9"/>
      <c r="M1" s="9"/>
      <c r="N1" s="9"/>
      <c r="O1" s="21"/>
    </row>
    <row r="2" spans="1:15" x14ac:dyDescent="0.3">
      <c r="A2" s="5" t="s">
        <v>87</v>
      </c>
      <c r="B2" s="12">
        <v>0</v>
      </c>
      <c r="C2" s="13" t="e">
        <f>B2/$B$32</f>
        <v>#DIV/0!</v>
      </c>
      <c r="D2" s="12">
        <v>0</v>
      </c>
      <c r="E2" s="18" t="str">
        <f>IF(ISERROR(B2/$B$32*D2),"",B2/$B$32*D2)</f>
        <v/>
      </c>
      <c r="F2" s="14" t="str">
        <f>IF(ISERROR(B2/D2),"",B2/D2)</f>
        <v/>
      </c>
      <c r="G2" s="9"/>
      <c r="H2" s="9"/>
    </row>
    <row r="3" spans="1:15" x14ac:dyDescent="0.3">
      <c r="A3" s="5" t="s">
        <v>87</v>
      </c>
      <c r="B3" s="12">
        <v>0</v>
      </c>
      <c r="C3" s="13" t="e">
        <f>B3/$B$32</f>
        <v>#DIV/0!</v>
      </c>
      <c r="D3" s="12">
        <v>0</v>
      </c>
      <c r="E3" s="18" t="str">
        <f t="shared" ref="E3:E31" si="0">IF(ISERROR(B3/$B$32*D3),"",B3/$B$32*D3)</f>
        <v/>
      </c>
      <c r="F3" s="14" t="str">
        <f t="shared" ref="F3:F31" si="1">IF(ISERROR(B3/D3),"",B3/D3)</f>
        <v/>
      </c>
      <c r="G3" s="9"/>
      <c r="H3" s="9"/>
    </row>
    <row r="4" spans="1:15" x14ac:dyDescent="0.3">
      <c r="A4" s="5" t="s">
        <v>87</v>
      </c>
      <c r="B4" s="12">
        <v>0</v>
      </c>
      <c r="C4" s="13" t="e">
        <f>B4/$B$32</f>
        <v>#DIV/0!</v>
      </c>
      <c r="D4" s="12">
        <v>0</v>
      </c>
      <c r="E4" s="18" t="str">
        <f t="shared" si="0"/>
        <v/>
      </c>
      <c r="F4" s="14" t="str">
        <f t="shared" si="1"/>
        <v/>
      </c>
      <c r="G4" s="9"/>
      <c r="H4" s="9"/>
    </row>
    <row r="5" spans="1:15" x14ac:dyDescent="0.3">
      <c r="A5" s="5" t="s">
        <v>87</v>
      </c>
      <c r="B5" s="12">
        <v>0</v>
      </c>
      <c r="C5" s="13" t="e">
        <f>B5/$B$32</f>
        <v>#DIV/0!</v>
      </c>
      <c r="D5" s="12">
        <v>0</v>
      </c>
      <c r="E5" s="18" t="str">
        <f t="shared" si="0"/>
        <v/>
      </c>
      <c r="F5" s="14" t="str">
        <f t="shared" si="1"/>
        <v/>
      </c>
      <c r="G5" s="9"/>
      <c r="H5" s="9"/>
    </row>
    <row r="6" spans="1:15" x14ac:dyDescent="0.3">
      <c r="A6" s="5" t="s">
        <v>87</v>
      </c>
      <c r="B6" s="12">
        <v>0</v>
      </c>
      <c r="C6" s="13" t="e">
        <f t="shared" ref="C6:C16" si="2">B6/$B$32</f>
        <v>#DIV/0!</v>
      </c>
      <c r="D6" s="12">
        <v>0</v>
      </c>
      <c r="E6" s="18" t="str">
        <f t="shared" si="0"/>
        <v/>
      </c>
      <c r="F6" s="14" t="str">
        <f t="shared" si="1"/>
        <v/>
      </c>
      <c r="G6" s="9"/>
      <c r="H6" s="9"/>
    </row>
    <row r="7" spans="1:15" x14ac:dyDescent="0.3">
      <c r="A7" s="5" t="s">
        <v>87</v>
      </c>
      <c r="B7" s="12">
        <v>0</v>
      </c>
      <c r="C7" s="13" t="e">
        <f t="shared" si="2"/>
        <v>#DIV/0!</v>
      </c>
      <c r="D7" s="12">
        <v>0</v>
      </c>
      <c r="E7" s="18" t="str">
        <f t="shared" si="0"/>
        <v/>
      </c>
      <c r="F7" s="14" t="str">
        <f t="shared" si="1"/>
        <v/>
      </c>
      <c r="G7" s="9"/>
      <c r="H7" s="9"/>
    </row>
    <row r="8" spans="1:15" x14ac:dyDescent="0.3">
      <c r="A8" s="5" t="s">
        <v>87</v>
      </c>
      <c r="B8" s="12">
        <v>0</v>
      </c>
      <c r="C8" s="13" t="e">
        <f t="shared" si="2"/>
        <v>#DIV/0!</v>
      </c>
      <c r="D8" s="12">
        <v>0</v>
      </c>
      <c r="E8" s="18" t="str">
        <f t="shared" si="0"/>
        <v/>
      </c>
      <c r="F8" s="14" t="str">
        <f t="shared" si="1"/>
        <v/>
      </c>
      <c r="G8" s="9"/>
      <c r="H8" s="9"/>
    </row>
    <row r="9" spans="1:15" x14ac:dyDescent="0.3">
      <c r="A9" s="5" t="s">
        <v>87</v>
      </c>
      <c r="B9" s="12">
        <v>0</v>
      </c>
      <c r="C9" s="13" t="e">
        <f t="shared" si="2"/>
        <v>#DIV/0!</v>
      </c>
      <c r="D9" s="12">
        <v>0</v>
      </c>
      <c r="E9" s="18" t="str">
        <f t="shared" si="0"/>
        <v/>
      </c>
      <c r="F9" s="14" t="str">
        <f t="shared" si="1"/>
        <v/>
      </c>
      <c r="G9" s="9"/>
      <c r="H9" s="9"/>
    </row>
    <row r="10" spans="1:15" x14ac:dyDescent="0.3">
      <c r="A10" s="5" t="s">
        <v>87</v>
      </c>
      <c r="B10" s="12">
        <v>0</v>
      </c>
      <c r="C10" s="13" t="e">
        <f t="shared" si="2"/>
        <v>#DIV/0!</v>
      </c>
      <c r="D10" s="12">
        <v>0</v>
      </c>
      <c r="E10" s="18" t="str">
        <f t="shared" si="0"/>
        <v/>
      </c>
      <c r="F10" s="14" t="str">
        <f t="shared" si="1"/>
        <v/>
      </c>
      <c r="G10" s="9"/>
      <c r="H10" s="9"/>
    </row>
    <row r="11" spans="1:15" x14ac:dyDescent="0.3">
      <c r="A11" s="5" t="s">
        <v>87</v>
      </c>
      <c r="B11" s="12">
        <v>0</v>
      </c>
      <c r="C11" s="13" t="e">
        <f t="shared" si="2"/>
        <v>#DIV/0!</v>
      </c>
      <c r="D11" s="12">
        <v>0</v>
      </c>
      <c r="E11" s="18" t="str">
        <f t="shared" si="0"/>
        <v/>
      </c>
      <c r="F11" s="14" t="str">
        <f t="shared" si="1"/>
        <v/>
      </c>
      <c r="G11" s="9"/>
      <c r="H11" s="9"/>
    </row>
    <row r="12" spans="1:15" x14ac:dyDescent="0.3">
      <c r="A12" s="5" t="s">
        <v>87</v>
      </c>
      <c r="B12" s="12">
        <v>0</v>
      </c>
      <c r="C12" s="13" t="e">
        <f t="shared" si="2"/>
        <v>#DIV/0!</v>
      </c>
      <c r="D12" s="12">
        <v>0</v>
      </c>
      <c r="E12" s="18" t="str">
        <f t="shared" si="0"/>
        <v/>
      </c>
      <c r="F12" s="14" t="str">
        <f t="shared" si="1"/>
        <v/>
      </c>
      <c r="G12" s="9"/>
      <c r="H12" s="9"/>
    </row>
    <row r="13" spans="1:15" x14ac:dyDescent="0.3">
      <c r="A13" s="5" t="s">
        <v>87</v>
      </c>
      <c r="B13" s="12">
        <v>0</v>
      </c>
      <c r="C13" s="13" t="e">
        <f t="shared" si="2"/>
        <v>#DIV/0!</v>
      </c>
      <c r="D13" s="12">
        <v>0</v>
      </c>
      <c r="E13" s="18" t="str">
        <f t="shared" si="0"/>
        <v/>
      </c>
      <c r="F13" s="14" t="str">
        <f t="shared" si="1"/>
        <v/>
      </c>
      <c r="G13" s="9"/>
      <c r="H13" s="9"/>
    </row>
    <row r="14" spans="1:15" x14ac:dyDescent="0.3">
      <c r="A14" s="5" t="s">
        <v>87</v>
      </c>
      <c r="B14" s="12">
        <v>0</v>
      </c>
      <c r="C14" s="13" t="e">
        <f t="shared" si="2"/>
        <v>#DIV/0!</v>
      </c>
      <c r="D14" s="12">
        <v>0</v>
      </c>
      <c r="E14" s="18" t="str">
        <f t="shared" si="0"/>
        <v/>
      </c>
      <c r="F14" s="14" t="str">
        <f t="shared" si="1"/>
        <v/>
      </c>
      <c r="G14" s="9"/>
      <c r="H14" s="9"/>
    </row>
    <row r="15" spans="1:15" x14ac:dyDescent="0.3">
      <c r="A15" s="5" t="s">
        <v>87</v>
      </c>
      <c r="B15" s="12">
        <v>0</v>
      </c>
      <c r="C15" s="13" t="e">
        <f t="shared" si="2"/>
        <v>#DIV/0!</v>
      </c>
      <c r="D15" s="12">
        <v>0</v>
      </c>
      <c r="E15" s="18" t="str">
        <f t="shared" si="0"/>
        <v/>
      </c>
      <c r="F15" s="14" t="str">
        <f t="shared" si="1"/>
        <v/>
      </c>
      <c r="G15" s="9"/>
      <c r="H15" s="9"/>
    </row>
    <row r="16" spans="1:15" x14ac:dyDescent="0.3">
      <c r="A16" s="5" t="s">
        <v>87</v>
      </c>
      <c r="B16" s="12">
        <v>0</v>
      </c>
      <c r="C16" s="13" t="e">
        <f t="shared" si="2"/>
        <v>#DIV/0!</v>
      </c>
      <c r="D16" s="12">
        <v>0</v>
      </c>
      <c r="E16" s="18" t="str">
        <f t="shared" si="0"/>
        <v/>
      </c>
      <c r="F16" s="14" t="str">
        <f t="shared" si="1"/>
        <v/>
      </c>
      <c r="G16" s="9"/>
      <c r="H16" s="9"/>
    </row>
    <row r="17" spans="1:8" x14ac:dyDescent="0.3">
      <c r="A17" s="5" t="s">
        <v>87</v>
      </c>
      <c r="B17" s="12">
        <v>0</v>
      </c>
      <c r="C17" s="13" t="e">
        <f>B17/$B$32</f>
        <v>#DIV/0!</v>
      </c>
      <c r="D17" s="12">
        <v>0</v>
      </c>
      <c r="E17" s="18" t="str">
        <f t="shared" si="0"/>
        <v/>
      </c>
      <c r="F17" s="14" t="str">
        <f t="shared" si="1"/>
        <v/>
      </c>
      <c r="G17" s="9"/>
      <c r="H17" s="9"/>
    </row>
    <row r="18" spans="1:8" x14ac:dyDescent="0.3">
      <c r="A18" s="5" t="s">
        <v>87</v>
      </c>
      <c r="B18" s="12">
        <v>0</v>
      </c>
      <c r="C18" s="13" t="e">
        <f>B18/$B$32</f>
        <v>#DIV/0!</v>
      </c>
      <c r="D18" s="12">
        <v>0</v>
      </c>
      <c r="E18" s="18" t="str">
        <f t="shared" si="0"/>
        <v/>
      </c>
      <c r="F18" s="14" t="str">
        <f t="shared" si="1"/>
        <v/>
      </c>
      <c r="G18" s="9"/>
      <c r="H18" s="9"/>
    </row>
    <row r="19" spans="1:8" x14ac:dyDescent="0.3">
      <c r="A19" s="5" t="s">
        <v>87</v>
      </c>
      <c r="B19" s="12">
        <v>0</v>
      </c>
      <c r="C19" s="13" t="e">
        <f>B19/$B$32</f>
        <v>#DIV/0!</v>
      </c>
      <c r="D19" s="12">
        <v>0</v>
      </c>
      <c r="E19" s="18" t="str">
        <f t="shared" si="0"/>
        <v/>
      </c>
      <c r="F19" s="14" t="str">
        <f t="shared" si="1"/>
        <v/>
      </c>
      <c r="G19" s="9"/>
      <c r="H19" s="9"/>
    </row>
    <row r="20" spans="1:8" x14ac:dyDescent="0.3">
      <c r="A20" s="5" t="s">
        <v>87</v>
      </c>
      <c r="B20" s="12">
        <v>0</v>
      </c>
      <c r="C20" s="13" t="e">
        <f t="shared" ref="C20:C31" si="3">B20/$B$32</f>
        <v>#DIV/0!</v>
      </c>
      <c r="D20" s="12">
        <v>0</v>
      </c>
      <c r="E20" s="18" t="str">
        <f t="shared" si="0"/>
        <v/>
      </c>
      <c r="F20" s="14" t="str">
        <f t="shared" si="1"/>
        <v/>
      </c>
      <c r="G20" s="9"/>
      <c r="H20" s="9"/>
    </row>
    <row r="21" spans="1:8" x14ac:dyDescent="0.3">
      <c r="A21" s="5" t="s">
        <v>87</v>
      </c>
      <c r="B21" s="12">
        <v>0</v>
      </c>
      <c r="C21" s="13" t="e">
        <f t="shared" si="3"/>
        <v>#DIV/0!</v>
      </c>
      <c r="D21" s="12">
        <v>0</v>
      </c>
      <c r="E21" s="18" t="str">
        <f t="shared" si="0"/>
        <v/>
      </c>
      <c r="F21" s="14" t="str">
        <f t="shared" si="1"/>
        <v/>
      </c>
      <c r="G21" s="9"/>
      <c r="H21" s="9"/>
    </row>
    <row r="22" spans="1:8" x14ac:dyDescent="0.3">
      <c r="A22" s="5" t="s">
        <v>87</v>
      </c>
      <c r="B22" s="12">
        <v>0</v>
      </c>
      <c r="C22" s="13" t="e">
        <f t="shared" si="3"/>
        <v>#DIV/0!</v>
      </c>
      <c r="D22" s="12">
        <v>0</v>
      </c>
      <c r="E22" s="18" t="str">
        <f t="shared" si="0"/>
        <v/>
      </c>
      <c r="F22" s="14" t="str">
        <f t="shared" si="1"/>
        <v/>
      </c>
      <c r="G22" s="9"/>
      <c r="H22" s="9"/>
    </row>
    <row r="23" spans="1:8" x14ac:dyDescent="0.3">
      <c r="A23" s="5" t="s">
        <v>87</v>
      </c>
      <c r="B23" s="12">
        <v>0</v>
      </c>
      <c r="C23" s="13" t="e">
        <f t="shared" si="3"/>
        <v>#DIV/0!</v>
      </c>
      <c r="D23" s="12">
        <v>0</v>
      </c>
      <c r="E23" s="18" t="str">
        <f t="shared" si="0"/>
        <v/>
      </c>
      <c r="F23" s="14" t="str">
        <f t="shared" si="1"/>
        <v/>
      </c>
      <c r="G23" s="9"/>
      <c r="H23" s="9"/>
    </row>
    <row r="24" spans="1:8" x14ac:dyDescent="0.3">
      <c r="A24" s="5" t="s">
        <v>87</v>
      </c>
      <c r="B24" s="12">
        <v>0</v>
      </c>
      <c r="C24" s="13" t="e">
        <f t="shared" si="3"/>
        <v>#DIV/0!</v>
      </c>
      <c r="D24" s="12">
        <v>0</v>
      </c>
      <c r="E24" s="18" t="str">
        <f t="shared" si="0"/>
        <v/>
      </c>
      <c r="F24" s="14" t="str">
        <f t="shared" si="1"/>
        <v/>
      </c>
      <c r="G24" s="9"/>
      <c r="H24" s="9"/>
    </row>
    <row r="25" spans="1:8" x14ac:dyDescent="0.3">
      <c r="A25" s="5" t="s">
        <v>87</v>
      </c>
      <c r="B25" s="12">
        <v>0</v>
      </c>
      <c r="C25" s="13" t="e">
        <f t="shared" si="3"/>
        <v>#DIV/0!</v>
      </c>
      <c r="D25" s="12">
        <v>0</v>
      </c>
      <c r="E25" s="18" t="str">
        <f t="shared" si="0"/>
        <v/>
      </c>
      <c r="F25" s="14" t="str">
        <f t="shared" si="1"/>
        <v/>
      </c>
      <c r="G25" s="9"/>
      <c r="H25" s="9"/>
    </row>
    <row r="26" spans="1:8" x14ac:dyDescent="0.3">
      <c r="A26" s="5" t="s">
        <v>87</v>
      </c>
      <c r="B26" s="12">
        <v>0</v>
      </c>
      <c r="C26" s="13" t="e">
        <f t="shared" si="3"/>
        <v>#DIV/0!</v>
      </c>
      <c r="D26" s="12">
        <v>0</v>
      </c>
      <c r="E26" s="18" t="str">
        <f t="shared" si="0"/>
        <v/>
      </c>
      <c r="F26" s="14" t="str">
        <f t="shared" si="1"/>
        <v/>
      </c>
      <c r="G26" s="9"/>
      <c r="H26" s="9"/>
    </row>
    <row r="27" spans="1:8" x14ac:dyDescent="0.3">
      <c r="A27" s="5" t="s">
        <v>87</v>
      </c>
      <c r="B27" s="12">
        <v>0</v>
      </c>
      <c r="C27" s="13" t="e">
        <f t="shared" si="3"/>
        <v>#DIV/0!</v>
      </c>
      <c r="D27" s="12">
        <v>0</v>
      </c>
      <c r="E27" s="18" t="str">
        <f t="shared" si="0"/>
        <v/>
      </c>
      <c r="F27" s="14" t="str">
        <f t="shared" si="1"/>
        <v/>
      </c>
      <c r="G27" s="9"/>
      <c r="H27" s="9"/>
    </row>
    <row r="28" spans="1:8" x14ac:dyDescent="0.3">
      <c r="A28" s="5" t="s">
        <v>87</v>
      </c>
      <c r="B28" s="12">
        <v>0</v>
      </c>
      <c r="C28" s="13" t="e">
        <f t="shared" si="3"/>
        <v>#DIV/0!</v>
      </c>
      <c r="D28" s="12">
        <v>0</v>
      </c>
      <c r="E28" s="18" t="str">
        <f t="shared" si="0"/>
        <v/>
      </c>
      <c r="F28" s="14" t="str">
        <f t="shared" si="1"/>
        <v/>
      </c>
      <c r="G28" s="9"/>
      <c r="H28" s="9"/>
    </row>
    <row r="29" spans="1:8" x14ac:dyDescent="0.3">
      <c r="A29" s="5" t="s">
        <v>87</v>
      </c>
      <c r="B29" s="12">
        <v>0</v>
      </c>
      <c r="C29" s="13" t="e">
        <f t="shared" si="3"/>
        <v>#DIV/0!</v>
      </c>
      <c r="D29" s="12">
        <v>0</v>
      </c>
      <c r="E29" s="18" t="str">
        <f t="shared" si="0"/>
        <v/>
      </c>
      <c r="F29" s="14" t="str">
        <f t="shared" si="1"/>
        <v/>
      </c>
      <c r="G29" s="9"/>
      <c r="H29" s="9"/>
    </row>
    <row r="30" spans="1:8" x14ac:dyDescent="0.3">
      <c r="A30" s="5" t="s">
        <v>87</v>
      </c>
      <c r="B30" s="12">
        <v>0</v>
      </c>
      <c r="C30" s="13" t="e">
        <f t="shared" si="3"/>
        <v>#DIV/0!</v>
      </c>
      <c r="D30" s="12">
        <v>0</v>
      </c>
      <c r="E30" s="18" t="str">
        <f t="shared" si="0"/>
        <v/>
      </c>
      <c r="F30" s="14" t="str">
        <f t="shared" si="1"/>
        <v/>
      </c>
      <c r="G30" s="9"/>
      <c r="H30" s="9"/>
    </row>
    <row r="31" spans="1:8" x14ac:dyDescent="0.3">
      <c r="A31" s="5" t="s">
        <v>87</v>
      </c>
      <c r="B31" s="12">
        <v>0</v>
      </c>
      <c r="C31" s="13" t="e">
        <f t="shared" si="3"/>
        <v>#DIV/0!</v>
      </c>
      <c r="D31" s="12">
        <v>0</v>
      </c>
      <c r="E31" s="18" t="str">
        <f t="shared" si="0"/>
        <v/>
      </c>
      <c r="F31" s="14" t="str">
        <f t="shared" si="1"/>
        <v/>
      </c>
      <c r="G31" s="9"/>
      <c r="H31" s="9"/>
    </row>
    <row r="32" spans="1:8" x14ac:dyDescent="0.3">
      <c r="A32" s="4" t="s">
        <v>0</v>
      </c>
      <c r="B32" s="15">
        <f>SUM(B2:B31)</f>
        <v>0</v>
      </c>
      <c r="C32" s="16" t="e">
        <f>SUM(C2:C31)</f>
        <v>#DIV/0!</v>
      </c>
      <c r="D32" s="15"/>
      <c r="E32" s="15">
        <f>ROUNDUP(SUM(E2:E31),0)</f>
        <v>0</v>
      </c>
      <c r="F32" s="15">
        <f>ROUNDUP(SUM(F2:F31),0)</f>
        <v>0</v>
      </c>
      <c r="G32" s="8"/>
      <c r="H32" s="8"/>
    </row>
    <row r="34" hidden="1" x14ac:dyDescent="0.3"/>
    <row r="35" hidden="1" x14ac:dyDescent="0.3"/>
    <row r="36" hidden="1" x14ac:dyDescent="0.3"/>
    <row r="37" hidden="1" x14ac:dyDescent="0.3"/>
    <row r="38" hidden="1" x14ac:dyDescent="0.3"/>
    <row r="39" hidden="1" x14ac:dyDescent="0.3"/>
    <row r="40" hidden="1" x14ac:dyDescent="0.3"/>
    <row r="41" hidden="1" x14ac:dyDescent="0.3"/>
    <row r="42" hidden="1" x14ac:dyDescent="0.3"/>
    <row r="43" hidden="1" x14ac:dyDescent="0.3"/>
    <row r="44" hidden="1" x14ac:dyDescent="0.3"/>
    <row r="45" hidden="1" x14ac:dyDescent="0.3"/>
    <row r="46" hidden="1" x14ac:dyDescent="0.3"/>
    <row r="47" hidden="1" x14ac:dyDescent="0.3"/>
    <row r="48" hidden="1" x14ac:dyDescent="0.3"/>
    <row r="49" hidden="1" x14ac:dyDescent="0.3"/>
    <row r="50" hidden="1" x14ac:dyDescent="0.3"/>
    <row r="51" hidden="1" x14ac:dyDescent="0.3"/>
    <row r="52" hidden="1" x14ac:dyDescent="0.3"/>
    <row r="53" hidden="1" x14ac:dyDescent="0.3"/>
    <row r="54" hidden="1" x14ac:dyDescent="0.3"/>
    <row r="55" hidden="1" x14ac:dyDescent="0.3"/>
    <row r="56" hidden="1" x14ac:dyDescent="0.3"/>
    <row r="57" hidden="1" x14ac:dyDescent="0.3"/>
    <row r="58" hidden="1" x14ac:dyDescent="0.3"/>
    <row r="59" hidden="1" x14ac:dyDescent="0.3"/>
    <row r="60" hidden="1" x14ac:dyDescent="0.3"/>
    <row r="61" hidden="1" x14ac:dyDescent="0.3"/>
    <row r="62" hidden="1" x14ac:dyDescent="0.3"/>
    <row r="63" hidden="1" x14ac:dyDescent="0.3"/>
    <row r="64" hidden="1" x14ac:dyDescent="0.3"/>
    <row r="65" hidden="1" x14ac:dyDescent="0.3"/>
    <row r="66" hidden="1" x14ac:dyDescent="0.3"/>
    <row r="67" hidden="1" x14ac:dyDescent="0.3"/>
    <row r="68" hidden="1" x14ac:dyDescent="0.3"/>
    <row r="69" hidden="1" x14ac:dyDescent="0.3"/>
    <row r="70" hidden="1" x14ac:dyDescent="0.3"/>
    <row r="71" hidden="1" x14ac:dyDescent="0.3"/>
    <row r="72" hidden="1" x14ac:dyDescent="0.3"/>
    <row r="73" hidden="1" x14ac:dyDescent="0.3"/>
    <row r="74" hidden="1" x14ac:dyDescent="0.3"/>
    <row r="75" hidden="1" x14ac:dyDescent="0.3"/>
    <row r="76" hidden="1" x14ac:dyDescent="0.3"/>
    <row r="77" hidden="1" x14ac:dyDescent="0.3"/>
    <row r="78" hidden="1" x14ac:dyDescent="0.3"/>
    <row r="79" hidden="1" x14ac:dyDescent="0.3"/>
    <row r="80" hidden="1" x14ac:dyDescent="0.3"/>
    <row r="81" hidden="1" x14ac:dyDescent="0.3"/>
    <row r="82" hidden="1" x14ac:dyDescent="0.3"/>
    <row r="83" hidden="1" x14ac:dyDescent="0.3"/>
    <row r="84" hidden="1" x14ac:dyDescent="0.3"/>
    <row r="85" hidden="1" x14ac:dyDescent="0.3"/>
    <row r="86" hidden="1" x14ac:dyDescent="0.3"/>
    <row r="87" hidden="1" x14ac:dyDescent="0.3"/>
    <row r="88" hidden="1" x14ac:dyDescent="0.3"/>
    <row r="89" hidden="1" x14ac:dyDescent="0.3"/>
    <row r="90" hidden="1" x14ac:dyDescent="0.3"/>
    <row r="91" hidden="1" x14ac:dyDescent="0.3"/>
    <row r="92" hidden="1" x14ac:dyDescent="0.3"/>
    <row r="93" hidden="1" x14ac:dyDescent="0.3"/>
    <row r="94" hidden="1" x14ac:dyDescent="0.3"/>
    <row r="95" hidden="1" x14ac:dyDescent="0.3"/>
    <row r="96" hidden="1" x14ac:dyDescent="0.3"/>
    <row r="97" hidden="1" x14ac:dyDescent="0.3"/>
    <row r="98" hidden="1" x14ac:dyDescent="0.3"/>
    <row r="99" hidden="1" x14ac:dyDescent="0.3"/>
    <row r="100" hidden="1" x14ac:dyDescent="0.3"/>
    <row r="101" hidden="1" x14ac:dyDescent="0.3"/>
    <row r="102" hidden="1" x14ac:dyDescent="0.3"/>
    <row r="103" hidden="1" x14ac:dyDescent="0.3"/>
    <row r="104" hidden="1" x14ac:dyDescent="0.3"/>
    <row r="105" hidden="1" x14ac:dyDescent="0.3"/>
    <row r="106" hidden="1" x14ac:dyDescent="0.3"/>
    <row r="107" hidden="1" x14ac:dyDescent="0.3"/>
    <row r="108" hidden="1" x14ac:dyDescent="0.3"/>
    <row r="109" hidden="1" x14ac:dyDescent="0.3"/>
    <row r="110" hidden="1" x14ac:dyDescent="0.3"/>
    <row r="111" hidden="1" x14ac:dyDescent="0.3"/>
    <row r="112" hidden="1" x14ac:dyDescent="0.3"/>
    <row r="113" hidden="1" x14ac:dyDescent="0.3"/>
    <row r="114" hidden="1" x14ac:dyDescent="0.3"/>
    <row r="115" hidden="1" x14ac:dyDescent="0.3"/>
    <row r="116" hidden="1" x14ac:dyDescent="0.3"/>
    <row r="117" hidden="1" x14ac:dyDescent="0.3"/>
    <row r="118" hidden="1" x14ac:dyDescent="0.3"/>
    <row r="119" hidden="1" x14ac:dyDescent="0.3"/>
    <row r="120" hidden="1" x14ac:dyDescent="0.3"/>
    <row r="121" hidden="1" x14ac:dyDescent="0.3"/>
    <row r="122" hidden="1" x14ac:dyDescent="0.3"/>
    <row r="123" hidden="1" x14ac:dyDescent="0.3"/>
    <row r="124" hidden="1" x14ac:dyDescent="0.3"/>
    <row r="125" hidden="1" x14ac:dyDescent="0.3"/>
    <row r="126" hidden="1" x14ac:dyDescent="0.3"/>
    <row r="127" hidden="1" x14ac:dyDescent="0.3"/>
    <row r="128" hidden="1" x14ac:dyDescent="0.3"/>
    <row r="129" hidden="1" x14ac:dyDescent="0.3"/>
    <row r="130" hidden="1" x14ac:dyDescent="0.3"/>
    <row r="131" hidden="1" x14ac:dyDescent="0.3"/>
    <row r="132" hidden="1" x14ac:dyDescent="0.3"/>
    <row r="133" hidden="1" x14ac:dyDescent="0.3"/>
    <row r="134" hidden="1" x14ac:dyDescent="0.3"/>
    <row r="135" hidden="1" x14ac:dyDescent="0.3"/>
    <row r="136" hidden="1" x14ac:dyDescent="0.3"/>
    <row r="137" hidden="1" x14ac:dyDescent="0.3"/>
    <row r="138" hidden="1" x14ac:dyDescent="0.3"/>
    <row r="139" hidden="1" x14ac:dyDescent="0.3"/>
    <row r="140" hidden="1" x14ac:dyDescent="0.3"/>
    <row r="141" hidden="1" x14ac:dyDescent="0.3"/>
    <row r="142" hidden="1" x14ac:dyDescent="0.3"/>
    <row r="143" hidden="1" x14ac:dyDescent="0.3"/>
    <row r="144" hidden="1" x14ac:dyDescent="0.3"/>
    <row r="145" hidden="1" x14ac:dyDescent="0.3"/>
    <row r="146" hidden="1" x14ac:dyDescent="0.3"/>
    <row r="147" hidden="1" x14ac:dyDescent="0.3"/>
    <row r="148" hidden="1" x14ac:dyDescent="0.3"/>
    <row r="149" hidden="1" x14ac:dyDescent="0.3"/>
    <row r="150" hidden="1" x14ac:dyDescent="0.3"/>
    <row r="151" hidden="1" x14ac:dyDescent="0.3"/>
    <row r="152" hidden="1" x14ac:dyDescent="0.3"/>
    <row r="153" hidden="1" x14ac:dyDescent="0.3"/>
    <row r="154" hidden="1" x14ac:dyDescent="0.3"/>
    <row r="155" hidden="1" x14ac:dyDescent="0.3"/>
    <row r="156" hidden="1" x14ac:dyDescent="0.3"/>
    <row r="157" hidden="1" x14ac:dyDescent="0.3"/>
    <row r="158" hidden="1" x14ac:dyDescent="0.3"/>
    <row r="159" hidden="1" x14ac:dyDescent="0.3"/>
    <row r="160" hidden="1" x14ac:dyDescent="0.3"/>
    <row r="161" hidden="1" x14ac:dyDescent="0.3"/>
    <row r="162" hidden="1" x14ac:dyDescent="0.3"/>
    <row r="163" hidden="1" x14ac:dyDescent="0.3"/>
    <row r="164" hidden="1" x14ac:dyDescent="0.3"/>
    <row r="165" hidden="1" x14ac:dyDescent="0.3"/>
    <row r="166" hidden="1" x14ac:dyDescent="0.3"/>
    <row r="167" hidden="1" x14ac:dyDescent="0.3"/>
    <row r="168" hidden="1" x14ac:dyDescent="0.3"/>
    <row r="169" hidden="1" x14ac:dyDescent="0.3"/>
    <row r="170" hidden="1" x14ac:dyDescent="0.3"/>
    <row r="171" hidden="1" x14ac:dyDescent="0.3"/>
    <row r="172" hidden="1" x14ac:dyDescent="0.3"/>
    <row r="173" hidden="1" x14ac:dyDescent="0.3"/>
    <row r="174" hidden="1" x14ac:dyDescent="0.3"/>
    <row r="175" hidden="1" x14ac:dyDescent="0.3"/>
    <row r="176" hidden="1" x14ac:dyDescent="0.3"/>
    <row r="177" hidden="1" x14ac:dyDescent="0.3"/>
    <row r="178" hidden="1" x14ac:dyDescent="0.3"/>
    <row r="179" hidden="1" x14ac:dyDescent="0.3"/>
    <row r="180" hidden="1" x14ac:dyDescent="0.3"/>
    <row r="181" hidden="1" x14ac:dyDescent="0.3"/>
    <row r="182" hidden="1" x14ac:dyDescent="0.3"/>
    <row r="183" hidden="1" x14ac:dyDescent="0.3"/>
    <row r="184" hidden="1" x14ac:dyDescent="0.3"/>
    <row r="185" hidden="1" x14ac:dyDescent="0.3"/>
    <row r="186" hidden="1" x14ac:dyDescent="0.3"/>
    <row r="187" hidden="1" x14ac:dyDescent="0.3"/>
    <row r="188" hidden="1" x14ac:dyDescent="0.3"/>
    <row r="189" hidden="1" x14ac:dyDescent="0.3"/>
    <row r="190" hidden="1" x14ac:dyDescent="0.3"/>
    <row r="191" hidden="1" x14ac:dyDescent="0.3"/>
    <row r="192" hidden="1" x14ac:dyDescent="0.3"/>
    <row r="193" hidden="1" x14ac:dyDescent="0.3"/>
    <row r="194" hidden="1" x14ac:dyDescent="0.3"/>
    <row r="195" hidden="1" x14ac:dyDescent="0.3"/>
    <row r="196" hidden="1" x14ac:dyDescent="0.3"/>
    <row r="197" hidden="1" x14ac:dyDescent="0.3"/>
    <row r="198" hidden="1" x14ac:dyDescent="0.3"/>
    <row r="199" hidden="1" x14ac:dyDescent="0.3"/>
    <row r="200" hidden="1" x14ac:dyDescent="0.3"/>
    <row r="201" hidden="1" x14ac:dyDescent="0.3"/>
    <row r="202" hidden="1" x14ac:dyDescent="0.3"/>
    <row r="203" hidden="1" x14ac:dyDescent="0.3"/>
    <row r="204" hidden="1" x14ac:dyDescent="0.3"/>
    <row r="205" hidden="1" x14ac:dyDescent="0.3"/>
    <row r="206" hidden="1" x14ac:dyDescent="0.3"/>
    <row r="207" hidden="1" x14ac:dyDescent="0.3"/>
    <row r="208" hidden="1" x14ac:dyDescent="0.3"/>
    <row r="209" hidden="1" x14ac:dyDescent="0.3"/>
    <row r="210" hidden="1" x14ac:dyDescent="0.3"/>
    <row r="211" hidden="1" x14ac:dyDescent="0.3"/>
    <row r="212" hidden="1" x14ac:dyDescent="0.3"/>
    <row r="213" hidden="1" x14ac:dyDescent="0.3"/>
    <row r="214" hidden="1" x14ac:dyDescent="0.3"/>
    <row r="215" hidden="1" x14ac:dyDescent="0.3"/>
    <row r="216" hidden="1" x14ac:dyDescent="0.3"/>
    <row r="217" hidden="1" x14ac:dyDescent="0.3"/>
    <row r="218" hidden="1" x14ac:dyDescent="0.3"/>
    <row r="219" hidden="1" x14ac:dyDescent="0.3"/>
    <row r="220" hidden="1" x14ac:dyDescent="0.3"/>
    <row r="221" hidden="1" x14ac:dyDescent="0.3"/>
    <row r="222" hidden="1" x14ac:dyDescent="0.3"/>
    <row r="223" hidden="1" x14ac:dyDescent="0.3"/>
    <row r="224" hidden="1" x14ac:dyDescent="0.3"/>
    <row r="225" hidden="1" x14ac:dyDescent="0.3"/>
    <row r="226" hidden="1" x14ac:dyDescent="0.3"/>
    <row r="227" hidden="1" x14ac:dyDescent="0.3"/>
    <row r="228" hidden="1" x14ac:dyDescent="0.3"/>
    <row r="229" hidden="1" x14ac:dyDescent="0.3"/>
    <row r="230" hidden="1" x14ac:dyDescent="0.3"/>
    <row r="231" hidden="1" x14ac:dyDescent="0.3"/>
    <row r="232" hidden="1" x14ac:dyDescent="0.3"/>
    <row r="233" hidden="1" x14ac:dyDescent="0.3"/>
    <row r="234" hidden="1" x14ac:dyDescent="0.3"/>
    <row r="235" hidden="1" x14ac:dyDescent="0.3"/>
    <row r="236" hidden="1" x14ac:dyDescent="0.3"/>
    <row r="237" hidden="1" x14ac:dyDescent="0.3"/>
    <row r="238" hidden="1" x14ac:dyDescent="0.3"/>
    <row r="239" hidden="1" x14ac:dyDescent="0.3"/>
    <row r="240" hidden="1" x14ac:dyDescent="0.3"/>
    <row r="241" hidden="1" x14ac:dyDescent="0.3"/>
    <row r="242" hidden="1" x14ac:dyDescent="0.3"/>
    <row r="243" hidden="1" x14ac:dyDescent="0.3"/>
    <row r="244" hidden="1" x14ac:dyDescent="0.3"/>
    <row r="245" hidden="1" x14ac:dyDescent="0.3"/>
    <row r="246" hidden="1" x14ac:dyDescent="0.3"/>
    <row r="247" hidden="1" x14ac:dyDescent="0.3"/>
    <row r="248" hidden="1" x14ac:dyDescent="0.3"/>
    <row r="249" hidden="1" x14ac:dyDescent="0.3"/>
    <row r="250" hidden="1" x14ac:dyDescent="0.3"/>
    <row r="251" hidden="1" x14ac:dyDescent="0.3"/>
    <row r="252" hidden="1" x14ac:dyDescent="0.3"/>
    <row r="253" hidden="1" x14ac:dyDescent="0.3"/>
    <row r="254" hidden="1" x14ac:dyDescent="0.3"/>
    <row r="255" hidden="1" x14ac:dyDescent="0.3"/>
    <row r="256" hidden="1" x14ac:dyDescent="0.3"/>
    <row r="257" hidden="1" x14ac:dyDescent="0.3"/>
    <row r="258" hidden="1" x14ac:dyDescent="0.3"/>
    <row r="259" hidden="1" x14ac:dyDescent="0.3"/>
    <row r="260" hidden="1" x14ac:dyDescent="0.3"/>
    <row r="261" hidden="1" x14ac:dyDescent="0.3"/>
    <row r="262" hidden="1" x14ac:dyDescent="0.3"/>
    <row r="263" hidden="1" x14ac:dyDescent="0.3"/>
    <row r="264" hidden="1" x14ac:dyDescent="0.3"/>
    <row r="265" hidden="1" x14ac:dyDescent="0.3"/>
    <row r="266" hidden="1" x14ac:dyDescent="0.3"/>
    <row r="267" hidden="1" x14ac:dyDescent="0.3"/>
    <row r="268" hidden="1" x14ac:dyDescent="0.3"/>
    <row r="269" hidden="1" x14ac:dyDescent="0.3"/>
    <row r="270" hidden="1" x14ac:dyDescent="0.3"/>
    <row r="271" hidden="1" x14ac:dyDescent="0.3"/>
    <row r="272" hidden="1" x14ac:dyDescent="0.3"/>
    <row r="273" hidden="1" x14ac:dyDescent="0.3"/>
    <row r="274" hidden="1" x14ac:dyDescent="0.3"/>
    <row r="275" hidden="1" x14ac:dyDescent="0.3"/>
    <row r="276" hidden="1" x14ac:dyDescent="0.3"/>
    <row r="277" hidden="1" x14ac:dyDescent="0.3"/>
    <row r="278" hidden="1" x14ac:dyDescent="0.3"/>
    <row r="279" hidden="1" x14ac:dyDescent="0.3"/>
    <row r="280" hidden="1" x14ac:dyDescent="0.3"/>
    <row r="281" hidden="1" x14ac:dyDescent="0.3"/>
    <row r="282" hidden="1" x14ac:dyDescent="0.3"/>
    <row r="283" hidden="1" x14ac:dyDescent="0.3"/>
    <row r="284" hidden="1" x14ac:dyDescent="0.3"/>
    <row r="285" hidden="1" x14ac:dyDescent="0.3"/>
    <row r="286" hidden="1" x14ac:dyDescent="0.3"/>
    <row r="287" hidden="1" x14ac:dyDescent="0.3"/>
    <row r="288" hidden="1" x14ac:dyDescent="0.3"/>
    <row r="289" hidden="1" x14ac:dyDescent="0.3"/>
    <row r="290" hidden="1" x14ac:dyDescent="0.3"/>
    <row r="291" hidden="1" x14ac:dyDescent="0.3"/>
    <row r="292" hidden="1" x14ac:dyDescent="0.3"/>
    <row r="293" hidden="1" x14ac:dyDescent="0.3"/>
    <row r="294" hidden="1" x14ac:dyDescent="0.3"/>
    <row r="295" hidden="1" x14ac:dyDescent="0.3"/>
    <row r="296" hidden="1" x14ac:dyDescent="0.3"/>
    <row r="297" hidden="1" x14ac:dyDescent="0.3"/>
    <row r="298" hidden="1" x14ac:dyDescent="0.3"/>
    <row r="299" hidden="1" x14ac:dyDescent="0.3"/>
    <row r="300" hidden="1" x14ac:dyDescent="0.3"/>
    <row r="301" hidden="1" x14ac:dyDescent="0.3"/>
    <row r="302" hidden="1" x14ac:dyDescent="0.3"/>
    <row r="303" hidden="1" x14ac:dyDescent="0.3"/>
    <row r="304" hidden="1" x14ac:dyDescent="0.3"/>
    <row r="305" hidden="1" x14ac:dyDescent="0.3"/>
    <row r="306" hidden="1" x14ac:dyDescent="0.3"/>
    <row r="307" hidden="1" x14ac:dyDescent="0.3"/>
    <row r="308" hidden="1" x14ac:dyDescent="0.3"/>
    <row r="309" hidden="1" x14ac:dyDescent="0.3"/>
    <row r="310" hidden="1" x14ac:dyDescent="0.3"/>
    <row r="311" hidden="1" x14ac:dyDescent="0.3"/>
    <row r="312" hidden="1" x14ac:dyDescent="0.3"/>
    <row r="313" hidden="1" x14ac:dyDescent="0.3"/>
    <row r="314" hidden="1" x14ac:dyDescent="0.3"/>
    <row r="315" hidden="1" x14ac:dyDescent="0.3"/>
    <row r="316" hidden="1" x14ac:dyDescent="0.3"/>
    <row r="317" hidden="1" x14ac:dyDescent="0.3"/>
    <row r="318" hidden="1" x14ac:dyDescent="0.3"/>
    <row r="319" hidden="1" x14ac:dyDescent="0.3"/>
    <row r="320" hidden="1" x14ac:dyDescent="0.3"/>
    <row r="321" hidden="1" x14ac:dyDescent="0.3"/>
    <row r="322" hidden="1" x14ac:dyDescent="0.3"/>
    <row r="323" hidden="1" x14ac:dyDescent="0.3"/>
    <row r="324" hidden="1" x14ac:dyDescent="0.3"/>
    <row r="325" hidden="1" x14ac:dyDescent="0.3"/>
    <row r="326" hidden="1" x14ac:dyDescent="0.3"/>
    <row r="327" hidden="1" x14ac:dyDescent="0.3"/>
    <row r="328" hidden="1" x14ac:dyDescent="0.3"/>
    <row r="329" hidden="1" x14ac:dyDescent="0.3"/>
    <row r="330" hidden="1" x14ac:dyDescent="0.3"/>
    <row r="331" hidden="1" x14ac:dyDescent="0.3"/>
    <row r="332" hidden="1" x14ac:dyDescent="0.3"/>
    <row r="333" hidden="1" x14ac:dyDescent="0.3"/>
    <row r="334" hidden="1" x14ac:dyDescent="0.3"/>
    <row r="335" hidden="1" x14ac:dyDescent="0.3"/>
    <row r="336" hidden="1" x14ac:dyDescent="0.3"/>
    <row r="337" hidden="1" x14ac:dyDescent="0.3"/>
    <row r="338" hidden="1" x14ac:dyDescent="0.3"/>
    <row r="339" hidden="1" x14ac:dyDescent="0.3"/>
    <row r="340" hidden="1" x14ac:dyDescent="0.3"/>
    <row r="341" hidden="1" x14ac:dyDescent="0.3"/>
    <row r="342" hidden="1" x14ac:dyDescent="0.3"/>
    <row r="343" hidden="1" x14ac:dyDescent="0.3"/>
    <row r="344" hidden="1" x14ac:dyDescent="0.3"/>
    <row r="345" hidden="1" x14ac:dyDescent="0.3"/>
    <row r="346" hidden="1" x14ac:dyDescent="0.3"/>
    <row r="347" hidden="1" x14ac:dyDescent="0.3"/>
    <row r="348" hidden="1" x14ac:dyDescent="0.3"/>
    <row r="349" hidden="1" x14ac:dyDescent="0.3"/>
    <row r="350" hidden="1" x14ac:dyDescent="0.3"/>
    <row r="351" hidden="1" x14ac:dyDescent="0.3"/>
    <row r="352" hidden="1" x14ac:dyDescent="0.3"/>
    <row r="353" hidden="1" x14ac:dyDescent="0.3"/>
    <row r="354" hidden="1" x14ac:dyDescent="0.3"/>
    <row r="355" hidden="1" x14ac:dyDescent="0.3"/>
    <row r="356" hidden="1" x14ac:dyDescent="0.3"/>
    <row r="357" hidden="1" x14ac:dyDescent="0.3"/>
    <row r="358" hidden="1" x14ac:dyDescent="0.3"/>
    <row r="359" hidden="1" x14ac:dyDescent="0.3"/>
    <row r="360" hidden="1" x14ac:dyDescent="0.3"/>
    <row r="361" hidden="1" x14ac:dyDescent="0.3"/>
    <row r="362" hidden="1" x14ac:dyDescent="0.3"/>
    <row r="363" hidden="1" x14ac:dyDescent="0.3"/>
    <row r="364" hidden="1" x14ac:dyDescent="0.3"/>
    <row r="365" hidden="1" x14ac:dyDescent="0.3"/>
    <row r="366" hidden="1" x14ac:dyDescent="0.3"/>
    <row r="367" hidden="1" x14ac:dyDescent="0.3"/>
    <row r="368" hidden="1" x14ac:dyDescent="0.3"/>
    <row r="369" hidden="1" x14ac:dyDescent="0.3"/>
    <row r="370" hidden="1" x14ac:dyDescent="0.3"/>
    <row r="371" hidden="1" x14ac:dyDescent="0.3"/>
    <row r="372" hidden="1" x14ac:dyDescent="0.3"/>
    <row r="373" hidden="1" x14ac:dyDescent="0.3"/>
    <row r="374" hidden="1" x14ac:dyDescent="0.3"/>
    <row r="375" hidden="1" x14ac:dyDescent="0.3"/>
    <row r="376" hidden="1" x14ac:dyDescent="0.3"/>
    <row r="377" hidden="1" x14ac:dyDescent="0.3"/>
    <row r="378" hidden="1" x14ac:dyDescent="0.3"/>
    <row r="379" hidden="1" x14ac:dyDescent="0.3"/>
    <row r="380" hidden="1" x14ac:dyDescent="0.3"/>
    <row r="381" hidden="1" x14ac:dyDescent="0.3"/>
    <row r="382" hidden="1" x14ac:dyDescent="0.3"/>
    <row r="383" hidden="1" x14ac:dyDescent="0.3"/>
    <row r="384" hidden="1" x14ac:dyDescent="0.3"/>
    <row r="385" hidden="1" x14ac:dyDescent="0.3"/>
    <row r="386" hidden="1" x14ac:dyDescent="0.3"/>
    <row r="387" hidden="1" x14ac:dyDescent="0.3"/>
    <row r="388" hidden="1" x14ac:dyDescent="0.3"/>
    <row r="389" hidden="1" x14ac:dyDescent="0.3"/>
    <row r="390" hidden="1" x14ac:dyDescent="0.3"/>
    <row r="391" hidden="1" x14ac:dyDescent="0.3"/>
    <row r="392" hidden="1" x14ac:dyDescent="0.3"/>
    <row r="393" hidden="1" x14ac:dyDescent="0.3"/>
    <row r="394" hidden="1" x14ac:dyDescent="0.3"/>
    <row r="395" hidden="1" x14ac:dyDescent="0.3"/>
    <row r="396" hidden="1" x14ac:dyDescent="0.3"/>
    <row r="397" hidden="1" x14ac:dyDescent="0.3"/>
    <row r="398" hidden="1" x14ac:dyDescent="0.3"/>
    <row r="399" hidden="1" x14ac:dyDescent="0.3"/>
    <row r="400" hidden="1" x14ac:dyDescent="0.3"/>
    <row r="401" hidden="1" x14ac:dyDescent="0.3"/>
    <row r="402" hidden="1" x14ac:dyDescent="0.3"/>
    <row r="403" hidden="1" x14ac:dyDescent="0.3"/>
    <row r="404" hidden="1" x14ac:dyDescent="0.3"/>
    <row r="405" hidden="1" x14ac:dyDescent="0.3"/>
    <row r="406" hidden="1" x14ac:dyDescent="0.3"/>
    <row r="407" hidden="1" x14ac:dyDescent="0.3"/>
    <row r="408" hidden="1" x14ac:dyDescent="0.3"/>
    <row r="409" hidden="1" x14ac:dyDescent="0.3"/>
    <row r="410" hidden="1" x14ac:dyDescent="0.3"/>
    <row r="411" hidden="1" x14ac:dyDescent="0.3"/>
    <row r="412" hidden="1" x14ac:dyDescent="0.3"/>
    <row r="413" hidden="1" x14ac:dyDescent="0.3"/>
    <row r="414" hidden="1" x14ac:dyDescent="0.3"/>
    <row r="415" hidden="1" x14ac:dyDescent="0.3"/>
    <row r="416" hidden="1" x14ac:dyDescent="0.3"/>
    <row r="417" hidden="1" x14ac:dyDescent="0.3"/>
    <row r="418" hidden="1" x14ac:dyDescent="0.3"/>
    <row r="419" hidden="1" x14ac:dyDescent="0.3"/>
    <row r="420" hidden="1" x14ac:dyDescent="0.3"/>
    <row r="421" hidden="1" x14ac:dyDescent="0.3"/>
    <row r="422" hidden="1" x14ac:dyDescent="0.3"/>
  </sheetData>
  <sheetProtection algorithmName="SHA-512" hashValue="yVSc5y7vJv/Pjuy3iEJZbJGIfGlkJiRybD9l6c0W5iQ+36Wg6fYtWomwjvqu80T6YZqA5FJMkcF/DlnU49LmbA==" saltValue="beb5ws0IkV7ld0Yu7rUuTQ==" spinCount="100000" sheet="1" objects="1" scenarios="1"/>
  <pageMargins left="0.2" right="0.2" top="0.25" bottom="0.25" header="0" footer="0"/>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4482C7-DFE4-409B-BC2A-F445AD18D68F}">
  <dimension ref="A1:AR30"/>
  <sheetViews>
    <sheetView topLeftCell="K1" workbookViewId="0">
      <selection activeCell="K1" sqref="A1:XFD1048576"/>
    </sheetView>
  </sheetViews>
  <sheetFormatPr defaultRowHeight="46.2" customHeight="1" x14ac:dyDescent="0.3"/>
  <sheetData>
    <row r="1" spans="1:44" s="348" customFormat="1" ht="14.4" x14ac:dyDescent="0.3">
      <c r="A1" s="349"/>
      <c r="B1" s="349"/>
      <c r="C1" s="349"/>
      <c r="D1" s="349"/>
      <c r="E1" s="349"/>
      <c r="F1" s="349"/>
      <c r="G1" s="349"/>
      <c r="H1" s="349"/>
      <c r="I1" s="349"/>
      <c r="J1" s="349"/>
      <c r="K1" s="349"/>
      <c r="L1" s="349"/>
      <c r="M1" s="349"/>
      <c r="N1" s="349"/>
      <c r="O1" s="349"/>
      <c r="P1" s="349"/>
      <c r="Q1" s="349"/>
      <c r="R1" s="349"/>
      <c r="S1" s="349"/>
      <c r="T1" s="349"/>
      <c r="U1" s="349"/>
      <c r="V1" s="349"/>
      <c r="W1" s="349"/>
      <c r="X1" s="349"/>
      <c r="Y1" s="349"/>
      <c r="Z1" s="349"/>
      <c r="AA1" s="349"/>
      <c r="AB1" s="349"/>
      <c r="AC1" s="349"/>
      <c r="AD1" s="349"/>
      <c r="AE1" s="349"/>
      <c r="AF1" s="349"/>
      <c r="AG1" s="349"/>
      <c r="AH1" s="349"/>
      <c r="AI1" s="349"/>
      <c r="AJ1" s="349"/>
      <c r="AK1" s="349"/>
      <c r="AL1" s="349"/>
      <c r="AM1" s="349"/>
      <c r="AN1" s="349"/>
      <c r="AO1" s="349"/>
      <c r="AP1" s="349"/>
      <c r="AQ1" s="349"/>
      <c r="AR1" s="349"/>
    </row>
    <row r="2" spans="1:44" ht="13.8" x14ac:dyDescent="0.3"/>
    <row r="3" spans="1:44" ht="13.8" x14ac:dyDescent="0.3"/>
    <row r="4" spans="1:44" ht="13.8" x14ac:dyDescent="0.3"/>
    <row r="5" spans="1:44" ht="13.8" x14ac:dyDescent="0.3"/>
    <row r="6" spans="1:44" ht="13.8" x14ac:dyDescent="0.3"/>
    <row r="7" spans="1:44" ht="13.8" x14ac:dyDescent="0.3"/>
    <row r="8" spans="1:44" ht="13.8" x14ac:dyDescent="0.3"/>
    <row r="9" spans="1:44" ht="13.8" x14ac:dyDescent="0.3"/>
    <row r="10" spans="1:44" ht="13.8" x14ac:dyDescent="0.3"/>
    <row r="11" spans="1:44" ht="13.8" x14ac:dyDescent="0.3"/>
    <row r="12" spans="1:44" ht="13.8" x14ac:dyDescent="0.3"/>
    <row r="13" spans="1:44" ht="13.8" x14ac:dyDescent="0.3"/>
    <row r="14" spans="1:44" ht="13.8" x14ac:dyDescent="0.3"/>
    <row r="15" spans="1:44" ht="13.8" x14ac:dyDescent="0.3"/>
    <row r="16" spans="1:44" ht="13.8" x14ac:dyDescent="0.3"/>
    <row r="17" ht="13.8" x14ac:dyDescent="0.3"/>
    <row r="18" ht="13.8" x14ac:dyDescent="0.3"/>
    <row r="19" ht="13.8" x14ac:dyDescent="0.3"/>
    <row r="20" ht="13.8" x14ac:dyDescent="0.3"/>
    <row r="21" ht="13.8" x14ac:dyDescent="0.3"/>
    <row r="22" ht="13.8" x14ac:dyDescent="0.3"/>
    <row r="23" ht="13.8" x14ac:dyDescent="0.3"/>
    <row r="24" ht="13.8" x14ac:dyDescent="0.3"/>
    <row r="25" ht="13.8" x14ac:dyDescent="0.3"/>
    <row r="26" ht="13.8" x14ac:dyDescent="0.3"/>
    <row r="27" ht="13.8" x14ac:dyDescent="0.3"/>
    <row r="28" ht="13.8" x14ac:dyDescent="0.3"/>
    <row r="29" ht="13.8" x14ac:dyDescent="0.3"/>
    <row r="30" ht="13.8" x14ac:dyDescent="0.3"/>
  </sheetData>
  <phoneticPr fontId="11" type="noConversion"/>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88449F-E608-466D-AC09-219C5DB66F64}">
  <dimension ref="A1:L60"/>
  <sheetViews>
    <sheetView topLeftCell="A49" workbookViewId="0">
      <selection activeCell="G54" sqref="G54"/>
    </sheetView>
  </sheetViews>
  <sheetFormatPr defaultColWidth="20.5546875" defaultRowHeight="21.6" customHeight="1" x14ac:dyDescent="0.25"/>
  <cols>
    <col min="1" max="1" width="4.6640625" style="150" customWidth="1"/>
    <col min="2" max="2" width="21.5546875" style="150" customWidth="1"/>
    <col min="3" max="3" width="11.88671875" style="150" customWidth="1"/>
    <col min="4" max="4" width="14" style="150" customWidth="1"/>
    <col min="5" max="5" width="15.88671875" style="150" customWidth="1"/>
    <col min="6" max="6" width="13.6640625" style="150" customWidth="1"/>
    <col min="7" max="7" width="13.33203125" style="150" customWidth="1"/>
    <col min="8" max="8" width="13.5546875" style="150" bestFit="1" customWidth="1"/>
    <col min="9" max="9" width="11.44140625" style="150" customWidth="1"/>
    <col min="10" max="10" width="12.109375" style="150" customWidth="1"/>
    <col min="11" max="11" width="13" style="150" customWidth="1"/>
    <col min="12" max="12" width="12.77734375" style="150" customWidth="1"/>
    <col min="13" max="16384" width="20.5546875" style="150"/>
  </cols>
  <sheetData>
    <row r="1" spans="1:12" ht="12" x14ac:dyDescent="0.25">
      <c r="B1" s="151" t="s">
        <v>324</v>
      </c>
    </row>
    <row r="2" spans="1:12" ht="12" x14ac:dyDescent="0.25">
      <c r="B2" s="405" t="s">
        <v>439</v>
      </c>
      <c r="C2" s="405"/>
      <c r="D2" s="405"/>
      <c r="E2" s="405"/>
      <c r="F2" s="405"/>
      <c r="G2" s="405"/>
      <c r="H2" s="405"/>
      <c r="I2" s="405"/>
      <c r="J2" s="405"/>
      <c r="K2" s="405"/>
      <c r="L2" s="405"/>
    </row>
    <row r="3" spans="1:12" ht="12" x14ac:dyDescent="0.25">
      <c r="B3" s="405" t="s">
        <v>382</v>
      </c>
      <c r="C3" s="405"/>
      <c r="D3" s="405"/>
      <c r="E3" s="405"/>
      <c r="F3" s="405"/>
      <c r="G3" s="405"/>
      <c r="H3" s="405"/>
      <c r="I3" s="405"/>
      <c r="J3" s="405"/>
      <c r="K3" s="405"/>
      <c r="L3" s="405"/>
    </row>
    <row r="4" spans="1:12" ht="12" x14ac:dyDescent="0.25">
      <c r="B4" s="405" t="s">
        <v>325</v>
      </c>
      <c r="C4" s="405"/>
      <c r="D4" s="405"/>
      <c r="E4" s="405"/>
      <c r="F4" s="405"/>
      <c r="G4" s="405"/>
      <c r="H4" s="405"/>
      <c r="I4" s="405"/>
      <c r="J4" s="405"/>
      <c r="K4" s="405"/>
      <c r="L4" s="405"/>
    </row>
    <row r="5" spans="1:12" ht="25.8" customHeight="1" x14ac:dyDescent="0.25">
      <c r="B5" s="405" t="s">
        <v>383</v>
      </c>
      <c r="C5" s="405"/>
      <c r="D5" s="405"/>
      <c r="E5" s="405"/>
      <c r="F5" s="405"/>
      <c r="G5" s="405"/>
      <c r="H5" s="405"/>
      <c r="I5" s="405"/>
      <c r="J5" s="405"/>
      <c r="K5" s="405"/>
      <c r="L5" s="405"/>
    </row>
    <row r="6" spans="1:12" ht="12" x14ac:dyDescent="0.25">
      <c r="B6" s="405" t="s">
        <v>440</v>
      </c>
      <c r="C6" s="405"/>
      <c r="D6" s="405"/>
      <c r="E6" s="405"/>
      <c r="F6" s="405"/>
      <c r="G6" s="405"/>
      <c r="H6" s="405"/>
      <c r="I6" s="405"/>
      <c r="J6" s="405"/>
      <c r="K6" s="405"/>
      <c r="L6" s="405"/>
    </row>
    <row r="7" spans="1:12" ht="12" x14ac:dyDescent="0.25">
      <c r="B7" s="152" t="s">
        <v>327</v>
      </c>
      <c r="C7" s="400"/>
      <c r="D7" s="400"/>
      <c r="E7" s="400"/>
      <c r="F7" s="400"/>
      <c r="G7" s="400"/>
      <c r="H7" s="400"/>
      <c r="I7" s="400"/>
      <c r="J7" s="400"/>
      <c r="K7" s="400"/>
      <c r="L7" s="400"/>
    </row>
    <row r="8" spans="1:12" ht="12" x14ac:dyDescent="0.25">
      <c r="B8" s="152" t="s">
        <v>326</v>
      </c>
      <c r="C8" s="398"/>
      <c r="D8" s="399"/>
      <c r="E8" s="152"/>
      <c r="F8" s="152"/>
      <c r="G8" s="152"/>
      <c r="H8" s="152"/>
      <c r="I8" s="152"/>
      <c r="J8" s="152"/>
      <c r="K8" s="152"/>
      <c r="L8" s="152"/>
    </row>
    <row r="10" spans="1:12" ht="21.6" customHeight="1" x14ac:dyDescent="0.25">
      <c r="A10" s="404" t="s">
        <v>306</v>
      </c>
      <c r="B10" s="404" t="s">
        <v>307</v>
      </c>
      <c r="C10" s="404" t="s">
        <v>308</v>
      </c>
      <c r="D10" s="406" t="s">
        <v>320</v>
      </c>
      <c r="E10" s="406"/>
      <c r="F10" s="406"/>
      <c r="G10" s="406"/>
      <c r="H10" s="404" t="s">
        <v>309</v>
      </c>
      <c r="I10" s="404"/>
      <c r="J10" s="404"/>
      <c r="K10" s="406" t="s">
        <v>321</v>
      </c>
      <c r="L10" s="406" t="s">
        <v>322</v>
      </c>
    </row>
    <row r="11" spans="1:12" s="175" customFormat="1" ht="52.8" customHeight="1" x14ac:dyDescent="0.3">
      <c r="A11" s="404"/>
      <c r="B11" s="404"/>
      <c r="C11" s="404"/>
      <c r="D11" s="173" t="s">
        <v>310</v>
      </c>
      <c r="E11" s="174" t="s">
        <v>323</v>
      </c>
      <c r="F11" s="174" t="s">
        <v>311</v>
      </c>
      <c r="G11" s="174" t="s">
        <v>312</v>
      </c>
      <c r="H11" s="173" t="s">
        <v>310</v>
      </c>
      <c r="I11" s="173" t="s">
        <v>313</v>
      </c>
      <c r="J11" s="173" t="s">
        <v>314</v>
      </c>
      <c r="K11" s="406"/>
      <c r="L11" s="406"/>
    </row>
    <row r="12" spans="1:12" s="178" customFormat="1" ht="21.6" customHeight="1" x14ac:dyDescent="0.25">
      <c r="A12" s="176">
        <v>0</v>
      </c>
      <c r="B12" s="176">
        <v>1</v>
      </c>
      <c r="C12" s="176">
        <v>2</v>
      </c>
      <c r="D12" s="176" t="s">
        <v>315</v>
      </c>
      <c r="E12" s="176">
        <v>4</v>
      </c>
      <c r="F12" s="177">
        <v>5</v>
      </c>
      <c r="G12" s="177">
        <v>6</v>
      </c>
      <c r="H12" s="177" t="s">
        <v>316</v>
      </c>
      <c r="I12" s="177">
        <v>8</v>
      </c>
      <c r="J12" s="177">
        <v>9</v>
      </c>
      <c r="K12" s="177">
        <v>10</v>
      </c>
      <c r="L12" s="177" t="s">
        <v>317</v>
      </c>
    </row>
    <row r="13" spans="1:12" ht="21.6" customHeight="1" x14ac:dyDescent="0.25">
      <c r="A13" s="179">
        <v>1</v>
      </c>
      <c r="B13" s="180">
        <f>'Export SMIS'!F2</f>
        <v>0</v>
      </c>
      <c r="C13" s="181">
        <f>'Export SMIS'!H2</f>
        <v>0</v>
      </c>
      <c r="D13" s="182">
        <f>E13+F13+G13</f>
        <v>0</v>
      </c>
      <c r="E13" s="182">
        <f>'Export SMIS'!AI2</f>
        <v>0</v>
      </c>
      <c r="F13" s="182">
        <f>'Export SMIS'!AL2</f>
        <v>0</v>
      </c>
      <c r="G13" s="182">
        <f>'Export SMIS'!AC2</f>
        <v>0</v>
      </c>
      <c r="H13" s="182">
        <f>I13+J13</f>
        <v>0</v>
      </c>
      <c r="I13" s="182">
        <f>'Export SMIS'!R2</f>
        <v>0</v>
      </c>
      <c r="J13" s="182">
        <f>'Export SMIS'!W2</f>
        <v>0</v>
      </c>
      <c r="K13" s="182">
        <f>'Export SMIS'!X2</f>
        <v>0</v>
      </c>
      <c r="L13" s="182">
        <f>D13+K13</f>
        <v>0</v>
      </c>
    </row>
    <row r="14" spans="1:12" ht="21.6" customHeight="1" x14ac:dyDescent="0.25">
      <c r="A14" s="179">
        <v>2</v>
      </c>
      <c r="B14" s="180">
        <f>'Export SMIS'!F3</f>
        <v>0</v>
      </c>
      <c r="C14" s="181">
        <f>'Export SMIS'!H3</f>
        <v>0</v>
      </c>
      <c r="D14" s="182">
        <f t="shared" ref="D14:D52" si="0">E14+F14+G14</f>
        <v>0</v>
      </c>
      <c r="E14" s="182">
        <f>'Export SMIS'!AI3</f>
        <v>0</v>
      </c>
      <c r="F14" s="182">
        <f>'Export SMIS'!AL3</f>
        <v>0</v>
      </c>
      <c r="G14" s="182">
        <f>'Export SMIS'!AC3</f>
        <v>0</v>
      </c>
      <c r="H14" s="182">
        <f t="shared" ref="H14:H52" si="1">I14+J14</f>
        <v>0</v>
      </c>
      <c r="I14" s="182">
        <f>'Export SMIS'!R3</f>
        <v>0</v>
      </c>
      <c r="J14" s="182">
        <f>'Export SMIS'!W3</f>
        <v>0</v>
      </c>
      <c r="K14" s="182">
        <f>'Export SMIS'!X3</f>
        <v>0</v>
      </c>
      <c r="L14" s="182">
        <f t="shared" ref="L14:L52" si="2">D14+K14</f>
        <v>0</v>
      </c>
    </row>
    <row r="15" spans="1:12" ht="21.6" customHeight="1" x14ac:dyDescent="0.25">
      <c r="A15" s="179">
        <v>3</v>
      </c>
      <c r="B15" s="180">
        <f>'Export SMIS'!F4</f>
        <v>0</v>
      </c>
      <c r="C15" s="181">
        <f>'Export SMIS'!H4</f>
        <v>0</v>
      </c>
      <c r="D15" s="182">
        <f t="shared" si="0"/>
        <v>0</v>
      </c>
      <c r="E15" s="182">
        <f>'Export SMIS'!AI4</f>
        <v>0</v>
      </c>
      <c r="F15" s="182">
        <f>'Export SMIS'!AL4</f>
        <v>0</v>
      </c>
      <c r="G15" s="182">
        <f>'Export SMIS'!AC4</f>
        <v>0</v>
      </c>
      <c r="H15" s="182">
        <f t="shared" si="1"/>
        <v>0</v>
      </c>
      <c r="I15" s="182">
        <f>'Export SMIS'!R4</f>
        <v>0</v>
      </c>
      <c r="J15" s="182">
        <f>'Export SMIS'!W4</f>
        <v>0</v>
      </c>
      <c r="K15" s="182">
        <f>'Export SMIS'!X4</f>
        <v>0</v>
      </c>
      <c r="L15" s="182">
        <f t="shared" si="2"/>
        <v>0</v>
      </c>
    </row>
    <row r="16" spans="1:12" ht="21.6" customHeight="1" x14ac:dyDescent="0.25">
      <c r="A16" s="179">
        <v>4</v>
      </c>
      <c r="B16" s="180">
        <f>'Export SMIS'!F5</f>
        <v>0</v>
      </c>
      <c r="C16" s="181">
        <f>'Export SMIS'!H5</f>
        <v>0</v>
      </c>
      <c r="D16" s="182">
        <f t="shared" si="0"/>
        <v>0</v>
      </c>
      <c r="E16" s="182">
        <f>'Export SMIS'!AI5</f>
        <v>0</v>
      </c>
      <c r="F16" s="182">
        <f>'Export SMIS'!AL5</f>
        <v>0</v>
      </c>
      <c r="G16" s="182">
        <f>'Export SMIS'!AC5</f>
        <v>0</v>
      </c>
      <c r="H16" s="182">
        <f t="shared" si="1"/>
        <v>0</v>
      </c>
      <c r="I16" s="182">
        <f>'Export SMIS'!R5</f>
        <v>0</v>
      </c>
      <c r="J16" s="182">
        <f>'Export SMIS'!W5</f>
        <v>0</v>
      </c>
      <c r="K16" s="182">
        <f>'Export SMIS'!X5</f>
        <v>0</v>
      </c>
      <c r="L16" s="182">
        <f t="shared" si="2"/>
        <v>0</v>
      </c>
    </row>
    <row r="17" spans="1:12" ht="21.6" customHeight="1" x14ac:dyDescent="0.25">
      <c r="A17" s="179">
        <v>5</v>
      </c>
      <c r="B17" s="180">
        <f>'Export SMIS'!F6</f>
        <v>0</v>
      </c>
      <c r="C17" s="181">
        <f>'Export SMIS'!H6</f>
        <v>0</v>
      </c>
      <c r="D17" s="182">
        <f t="shared" si="0"/>
        <v>0</v>
      </c>
      <c r="E17" s="182">
        <f>'Export SMIS'!AI6</f>
        <v>0</v>
      </c>
      <c r="F17" s="182">
        <f>'Export SMIS'!AL6</f>
        <v>0</v>
      </c>
      <c r="G17" s="182">
        <f>'Export SMIS'!AC6</f>
        <v>0</v>
      </c>
      <c r="H17" s="182">
        <f t="shared" si="1"/>
        <v>0</v>
      </c>
      <c r="I17" s="182">
        <f>'Export SMIS'!R6</f>
        <v>0</v>
      </c>
      <c r="J17" s="182">
        <f>'Export SMIS'!W6</f>
        <v>0</v>
      </c>
      <c r="K17" s="182">
        <f>'Export SMIS'!X6</f>
        <v>0</v>
      </c>
      <c r="L17" s="182">
        <f t="shared" si="2"/>
        <v>0</v>
      </c>
    </row>
    <row r="18" spans="1:12" ht="21.6" customHeight="1" x14ac:dyDescent="0.25">
      <c r="A18" s="179">
        <v>6</v>
      </c>
      <c r="B18" s="180">
        <f>'Export SMIS'!F7</f>
        <v>0</v>
      </c>
      <c r="C18" s="181">
        <f>'Export SMIS'!H7</f>
        <v>0</v>
      </c>
      <c r="D18" s="182">
        <f t="shared" si="0"/>
        <v>0</v>
      </c>
      <c r="E18" s="182">
        <f>'Export SMIS'!AI7</f>
        <v>0</v>
      </c>
      <c r="F18" s="182">
        <f>'Export SMIS'!AL7</f>
        <v>0</v>
      </c>
      <c r="G18" s="182">
        <f>'Export SMIS'!AC7</f>
        <v>0</v>
      </c>
      <c r="H18" s="182">
        <f t="shared" si="1"/>
        <v>0</v>
      </c>
      <c r="I18" s="182">
        <f>'Export SMIS'!R7</f>
        <v>0</v>
      </c>
      <c r="J18" s="182">
        <f>'Export SMIS'!W7</f>
        <v>0</v>
      </c>
      <c r="K18" s="182">
        <f>'Export SMIS'!X7</f>
        <v>0</v>
      </c>
      <c r="L18" s="182">
        <f t="shared" si="2"/>
        <v>0</v>
      </c>
    </row>
    <row r="19" spans="1:12" ht="21.6" customHeight="1" x14ac:dyDescent="0.25">
      <c r="A19" s="179">
        <v>7</v>
      </c>
      <c r="B19" s="180">
        <f>'Export SMIS'!F8</f>
        <v>0</v>
      </c>
      <c r="C19" s="181">
        <f>'Export SMIS'!H8</f>
        <v>0</v>
      </c>
      <c r="D19" s="182">
        <f t="shared" si="0"/>
        <v>0</v>
      </c>
      <c r="E19" s="182">
        <f>'Export SMIS'!AI8</f>
        <v>0</v>
      </c>
      <c r="F19" s="182">
        <f>'Export SMIS'!AL8</f>
        <v>0</v>
      </c>
      <c r="G19" s="182">
        <f>'Export SMIS'!AC8</f>
        <v>0</v>
      </c>
      <c r="H19" s="182">
        <f t="shared" si="1"/>
        <v>0</v>
      </c>
      <c r="I19" s="182">
        <f>'Export SMIS'!R8</f>
        <v>0</v>
      </c>
      <c r="J19" s="182">
        <f>'Export SMIS'!W8</f>
        <v>0</v>
      </c>
      <c r="K19" s="182">
        <f>'Export SMIS'!X8</f>
        <v>0</v>
      </c>
      <c r="L19" s="182">
        <f t="shared" si="2"/>
        <v>0</v>
      </c>
    </row>
    <row r="20" spans="1:12" ht="21.6" customHeight="1" x14ac:dyDescent="0.25">
      <c r="A20" s="179">
        <v>8</v>
      </c>
      <c r="B20" s="180">
        <f>'Export SMIS'!F9</f>
        <v>0</v>
      </c>
      <c r="C20" s="181">
        <f>'Export SMIS'!H9</f>
        <v>0</v>
      </c>
      <c r="D20" s="182">
        <f t="shared" si="0"/>
        <v>0</v>
      </c>
      <c r="E20" s="182">
        <f>'Export SMIS'!AI9</f>
        <v>0</v>
      </c>
      <c r="F20" s="182">
        <f>'Export SMIS'!AL9</f>
        <v>0</v>
      </c>
      <c r="G20" s="182">
        <f>'Export SMIS'!AC9</f>
        <v>0</v>
      </c>
      <c r="H20" s="182">
        <f t="shared" si="1"/>
        <v>0</v>
      </c>
      <c r="I20" s="182">
        <f>'Export SMIS'!R9</f>
        <v>0</v>
      </c>
      <c r="J20" s="182">
        <f>'Export SMIS'!W9</f>
        <v>0</v>
      </c>
      <c r="K20" s="182">
        <f>'Export SMIS'!X9</f>
        <v>0</v>
      </c>
      <c r="L20" s="182">
        <f t="shared" si="2"/>
        <v>0</v>
      </c>
    </row>
    <row r="21" spans="1:12" ht="21.6" customHeight="1" x14ac:dyDescent="0.25">
      <c r="A21" s="179">
        <v>9</v>
      </c>
      <c r="B21" s="180">
        <f>'Export SMIS'!F10</f>
        <v>0</v>
      </c>
      <c r="C21" s="181">
        <f>'Export SMIS'!H10</f>
        <v>0</v>
      </c>
      <c r="D21" s="182">
        <f t="shared" si="0"/>
        <v>0</v>
      </c>
      <c r="E21" s="182">
        <f>'Export SMIS'!AI10</f>
        <v>0</v>
      </c>
      <c r="F21" s="182">
        <f>'Export SMIS'!AL10</f>
        <v>0</v>
      </c>
      <c r="G21" s="182">
        <f>'Export SMIS'!AC10</f>
        <v>0</v>
      </c>
      <c r="H21" s="182">
        <f t="shared" si="1"/>
        <v>0</v>
      </c>
      <c r="I21" s="182">
        <f>'Export SMIS'!R10</f>
        <v>0</v>
      </c>
      <c r="J21" s="182">
        <f>'Export SMIS'!W10</f>
        <v>0</v>
      </c>
      <c r="K21" s="182">
        <f>'Export SMIS'!X10</f>
        <v>0</v>
      </c>
      <c r="L21" s="182">
        <f t="shared" si="2"/>
        <v>0</v>
      </c>
    </row>
    <row r="22" spans="1:12" ht="21.6" customHeight="1" x14ac:dyDescent="0.25">
      <c r="A22" s="179">
        <v>10</v>
      </c>
      <c r="B22" s="180">
        <f>'Export SMIS'!F11</f>
        <v>0</v>
      </c>
      <c r="C22" s="181">
        <f>'Export SMIS'!H11</f>
        <v>0</v>
      </c>
      <c r="D22" s="182">
        <f t="shared" si="0"/>
        <v>0</v>
      </c>
      <c r="E22" s="182">
        <f>'Export SMIS'!AI11</f>
        <v>0</v>
      </c>
      <c r="F22" s="182">
        <f>'Export SMIS'!AL11</f>
        <v>0</v>
      </c>
      <c r="G22" s="182">
        <f>'Export SMIS'!AC11</f>
        <v>0</v>
      </c>
      <c r="H22" s="182">
        <f t="shared" si="1"/>
        <v>0</v>
      </c>
      <c r="I22" s="182">
        <f>'Export SMIS'!R11</f>
        <v>0</v>
      </c>
      <c r="J22" s="182">
        <f>'Export SMIS'!W11</f>
        <v>0</v>
      </c>
      <c r="K22" s="182">
        <f>'Export SMIS'!X11</f>
        <v>0</v>
      </c>
      <c r="L22" s="182">
        <f t="shared" si="2"/>
        <v>0</v>
      </c>
    </row>
    <row r="23" spans="1:12" ht="21.6" customHeight="1" x14ac:dyDescent="0.25">
      <c r="A23" s="179">
        <v>11</v>
      </c>
      <c r="B23" s="180">
        <f>'Export SMIS'!F12</f>
        <v>0</v>
      </c>
      <c r="C23" s="181">
        <f>'Export SMIS'!H12</f>
        <v>0</v>
      </c>
      <c r="D23" s="182">
        <f t="shared" si="0"/>
        <v>0</v>
      </c>
      <c r="E23" s="182">
        <f>'Export SMIS'!AI12</f>
        <v>0</v>
      </c>
      <c r="F23" s="182">
        <f>'Export SMIS'!AL12</f>
        <v>0</v>
      </c>
      <c r="G23" s="182">
        <f>'Export SMIS'!AC12</f>
        <v>0</v>
      </c>
      <c r="H23" s="182">
        <f t="shared" si="1"/>
        <v>0</v>
      </c>
      <c r="I23" s="182">
        <f>'Export SMIS'!R12</f>
        <v>0</v>
      </c>
      <c r="J23" s="182">
        <f>'Export SMIS'!W12</f>
        <v>0</v>
      </c>
      <c r="K23" s="182">
        <f>'Export SMIS'!X12</f>
        <v>0</v>
      </c>
      <c r="L23" s="182">
        <f t="shared" si="2"/>
        <v>0</v>
      </c>
    </row>
    <row r="24" spans="1:12" ht="21.6" customHeight="1" x14ac:dyDescent="0.25">
      <c r="A24" s="179">
        <v>12</v>
      </c>
      <c r="B24" s="180">
        <f>'Export SMIS'!F13</f>
        <v>0</v>
      </c>
      <c r="C24" s="181">
        <f>'Export SMIS'!H13</f>
        <v>0</v>
      </c>
      <c r="D24" s="182">
        <f t="shared" si="0"/>
        <v>0</v>
      </c>
      <c r="E24" s="182">
        <f>'Export SMIS'!AI13</f>
        <v>0</v>
      </c>
      <c r="F24" s="182">
        <f>'Export SMIS'!AL13</f>
        <v>0</v>
      </c>
      <c r="G24" s="182">
        <f>'Export SMIS'!AC13</f>
        <v>0</v>
      </c>
      <c r="H24" s="182">
        <f t="shared" si="1"/>
        <v>0</v>
      </c>
      <c r="I24" s="182">
        <f>'Export SMIS'!R13</f>
        <v>0</v>
      </c>
      <c r="J24" s="182">
        <f>'Export SMIS'!W13</f>
        <v>0</v>
      </c>
      <c r="K24" s="182">
        <f>'Export SMIS'!X13</f>
        <v>0</v>
      </c>
      <c r="L24" s="182">
        <f t="shared" si="2"/>
        <v>0</v>
      </c>
    </row>
    <row r="25" spans="1:12" ht="21.6" customHeight="1" x14ac:dyDescent="0.25">
      <c r="A25" s="179">
        <v>13</v>
      </c>
      <c r="B25" s="180">
        <f>'Export SMIS'!F14</f>
        <v>0</v>
      </c>
      <c r="C25" s="181">
        <f>'Export SMIS'!H14</f>
        <v>0</v>
      </c>
      <c r="D25" s="182">
        <f t="shared" si="0"/>
        <v>0</v>
      </c>
      <c r="E25" s="182">
        <f>'Export SMIS'!AI14</f>
        <v>0</v>
      </c>
      <c r="F25" s="182">
        <f>'Export SMIS'!AL14</f>
        <v>0</v>
      </c>
      <c r="G25" s="182">
        <f>'Export SMIS'!AC14</f>
        <v>0</v>
      </c>
      <c r="H25" s="182">
        <f t="shared" si="1"/>
        <v>0</v>
      </c>
      <c r="I25" s="182">
        <f>'Export SMIS'!R14</f>
        <v>0</v>
      </c>
      <c r="J25" s="182">
        <f>'Export SMIS'!W14</f>
        <v>0</v>
      </c>
      <c r="K25" s="182">
        <f>'Export SMIS'!X14</f>
        <v>0</v>
      </c>
      <c r="L25" s="182">
        <f t="shared" si="2"/>
        <v>0</v>
      </c>
    </row>
    <row r="26" spans="1:12" ht="21.6" customHeight="1" x14ac:dyDescent="0.25">
      <c r="A26" s="179">
        <v>14</v>
      </c>
      <c r="B26" s="180">
        <f>'Export SMIS'!F15</f>
        <v>0</v>
      </c>
      <c r="C26" s="181">
        <f>'Export SMIS'!H15</f>
        <v>0</v>
      </c>
      <c r="D26" s="182">
        <f t="shared" si="0"/>
        <v>0</v>
      </c>
      <c r="E26" s="182">
        <f>'Export SMIS'!AI15</f>
        <v>0</v>
      </c>
      <c r="F26" s="182">
        <f>'Export SMIS'!AL15</f>
        <v>0</v>
      </c>
      <c r="G26" s="182">
        <f>'Export SMIS'!AC15</f>
        <v>0</v>
      </c>
      <c r="H26" s="182">
        <f t="shared" si="1"/>
        <v>0</v>
      </c>
      <c r="I26" s="182">
        <f>'Export SMIS'!R15</f>
        <v>0</v>
      </c>
      <c r="J26" s="182">
        <f>'Export SMIS'!W15</f>
        <v>0</v>
      </c>
      <c r="K26" s="182">
        <f>'Export SMIS'!X15</f>
        <v>0</v>
      </c>
      <c r="L26" s="182">
        <f t="shared" si="2"/>
        <v>0</v>
      </c>
    </row>
    <row r="27" spans="1:12" ht="21.6" customHeight="1" x14ac:dyDescent="0.25">
      <c r="A27" s="179">
        <v>15</v>
      </c>
      <c r="B27" s="180">
        <f>'Export SMIS'!F16</f>
        <v>0</v>
      </c>
      <c r="C27" s="181">
        <f>'Export SMIS'!H16</f>
        <v>0</v>
      </c>
      <c r="D27" s="182">
        <f t="shared" si="0"/>
        <v>0</v>
      </c>
      <c r="E27" s="182">
        <f>'Export SMIS'!AI16</f>
        <v>0</v>
      </c>
      <c r="F27" s="182">
        <f>'Export SMIS'!AL16</f>
        <v>0</v>
      </c>
      <c r="G27" s="182">
        <f>'Export SMIS'!AC16</f>
        <v>0</v>
      </c>
      <c r="H27" s="182">
        <f t="shared" si="1"/>
        <v>0</v>
      </c>
      <c r="I27" s="182">
        <f>'Export SMIS'!R16</f>
        <v>0</v>
      </c>
      <c r="J27" s="182">
        <f>'Export SMIS'!W16</f>
        <v>0</v>
      </c>
      <c r="K27" s="182">
        <f>'Export SMIS'!X16</f>
        <v>0</v>
      </c>
      <c r="L27" s="182">
        <f t="shared" si="2"/>
        <v>0</v>
      </c>
    </row>
    <row r="28" spans="1:12" ht="21.6" customHeight="1" x14ac:dyDescent="0.25">
      <c r="A28" s="179">
        <v>16</v>
      </c>
      <c r="B28" s="180">
        <f>'Export SMIS'!F17</f>
        <v>0</v>
      </c>
      <c r="C28" s="181">
        <f>'Export SMIS'!H17</f>
        <v>0</v>
      </c>
      <c r="D28" s="182">
        <f t="shared" si="0"/>
        <v>0</v>
      </c>
      <c r="E28" s="182">
        <f>'Export SMIS'!AI17</f>
        <v>0</v>
      </c>
      <c r="F28" s="182">
        <f>'Export SMIS'!AL17</f>
        <v>0</v>
      </c>
      <c r="G28" s="182">
        <f>'Export SMIS'!AC17</f>
        <v>0</v>
      </c>
      <c r="H28" s="182">
        <f t="shared" si="1"/>
        <v>0</v>
      </c>
      <c r="I28" s="182">
        <f>'Export SMIS'!R17</f>
        <v>0</v>
      </c>
      <c r="J28" s="182">
        <f>'Export SMIS'!W17</f>
        <v>0</v>
      </c>
      <c r="K28" s="182">
        <f>'Export SMIS'!X17</f>
        <v>0</v>
      </c>
      <c r="L28" s="182">
        <f t="shared" si="2"/>
        <v>0</v>
      </c>
    </row>
    <row r="29" spans="1:12" ht="21.6" customHeight="1" x14ac:dyDescent="0.25">
      <c r="A29" s="179">
        <v>17</v>
      </c>
      <c r="B29" s="180">
        <f>'Export SMIS'!F18</f>
        <v>0</v>
      </c>
      <c r="C29" s="181">
        <f>'Export SMIS'!H18</f>
        <v>0</v>
      </c>
      <c r="D29" s="182">
        <f t="shared" si="0"/>
        <v>0</v>
      </c>
      <c r="E29" s="182">
        <f>'Export SMIS'!AI18</f>
        <v>0</v>
      </c>
      <c r="F29" s="182">
        <f>'Export SMIS'!AL18</f>
        <v>0</v>
      </c>
      <c r="G29" s="182">
        <f>'Export SMIS'!AC18</f>
        <v>0</v>
      </c>
      <c r="H29" s="182">
        <f t="shared" si="1"/>
        <v>0</v>
      </c>
      <c r="I29" s="182">
        <f>'Export SMIS'!R18</f>
        <v>0</v>
      </c>
      <c r="J29" s="182">
        <f>'Export SMIS'!W18</f>
        <v>0</v>
      </c>
      <c r="K29" s="182">
        <f>'Export SMIS'!X18</f>
        <v>0</v>
      </c>
      <c r="L29" s="182">
        <f t="shared" si="2"/>
        <v>0</v>
      </c>
    </row>
    <row r="30" spans="1:12" ht="21.6" customHeight="1" x14ac:dyDescent="0.25">
      <c r="A30" s="179">
        <v>18</v>
      </c>
      <c r="B30" s="180">
        <f>'Export SMIS'!F19</f>
        <v>0</v>
      </c>
      <c r="C30" s="181">
        <f>'Export SMIS'!H19</f>
        <v>0</v>
      </c>
      <c r="D30" s="182">
        <f t="shared" si="0"/>
        <v>0</v>
      </c>
      <c r="E30" s="182">
        <f>'Export SMIS'!AI19</f>
        <v>0</v>
      </c>
      <c r="F30" s="182">
        <f>'Export SMIS'!AL19</f>
        <v>0</v>
      </c>
      <c r="G30" s="182">
        <f>'Export SMIS'!AC19</f>
        <v>0</v>
      </c>
      <c r="H30" s="182">
        <f t="shared" si="1"/>
        <v>0</v>
      </c>
      <c r="I30" s="182">
        <f>'Export SMIS'!R19</f>
        <v>0</v>
      </c>
      <c r="J30" s="182">
        <f>'Export SMIS'!W19</f>
        <v>0</v>
      </c>
      <c r="K30" s="182">
        <f>'Export SMIS'!X19</f>
        <v>0</v>
      </c>
      <c r="L30" s="182">
        <f t="shared" si="2"/>
        <v>0</v>
      </c>
    </row>
    <row r="31" spans="1:12" ht="21.6" customHeight="1" x14ac:dyDescent="0.25">
      <c r="A31" s="179">
        <v>19</v>
      </c>
      <c r="B31" s="180">
        <f>'Export SMIS'!F20</f>
        <v>0</v>
      </c>
      <c r="C31" s="181">
        <f>'Export SMIS'!H20</f>
        <v>0</v>
      </c>
      <c r="D31" s="182">
        <f t="shared" si="0"/>
        <v>0</v>
      </c>
      <c r="E31" s="182">
        <f>'Export SMIS'!AI20</f>
        <v>0</v>
      </c>
      <c r="F31" s="182">
        <f>'Export SMIS'!AL20</f>
        <v>0</v>
      </c>
      <c r="G31" s="182">
        <f>'Export SMIS'!AC20</f>
        <v>0</v>
      </c>
      <c r="H31" s="182">
        <f t="shared" si="1"/>
        <v>0</v>
      </c>
      <c r="I31" s="182">
        <f>'Export SMIS'!R20</f>
        <v>0</v>
      </c>
      <c r="J31" s="182">
        <f>'Export SMIS'!W20</f>
        <v>0</v>
      </c>
      <c r="K31" s="182">
        <f>'Export SMIS'!X20</f>
        <v>0</v>
      </c>
      <c r="L31" s="182">
        <f t="shared" si="2"/>
        <v>0</v>
      </c>
    </row>
    <row r="32" spans="1:12" ht="21.6" customHeight="1" x14ac:dyDescent="0.25">
      <c r="A32" s="179">
        <v>20</v>
      </c>
      <c r="B32" s="180">
        <f>'Export SMIS'!F21</f>
        <v>0</v>
      </c>
      <c r="C32" s="181">
        <f>'Export SMIS'!H21</f>
        <v>0</v>
      </c>
      <c r="D32" s="182">
        <f t="shared" si="0"/>
        <v>0</v>
      </c>
      <c r="E32" s="182">
        <f>'Export SMIS'!AI21</f>
        <v>0</v>
      </c>
      <c r="F32" s="182">
        <f>'Export SMIS'!AL21</f>
        <v>0</v>
      </c>
      <c r="G32" s="182">
        <f>'Export SMIS'!AC21</f>
        <v>0</v>
      </c>
      <c r="H32" s="182">
        <f t="shared" si="1"/>
        <v>0</v>
      </c>
      <c r="I32" s="182">
        <f>'Export SMIS'!R21</f>
        <v>0</v>
      </c>
      <c r="J32" s="182">
        <f>'Export SMIS'!W21</f>
        <v>0</v>
      </c>
      <c r="K32" s="182">
        <f>'Export SMIS'!X21</f>
        <v>0</v>
      </c>
      <c r="L32" s="182">
        <f t="shared" si="2"/>
        <v>0</v>
      </c>
    </row>
    <row r="33" spans="1:12" ht="21.6" customHeight="1" x14ac:dyDescent="0.25">
      <c r="A33" s="179">
        <v>21</v>
      </c>
      <c r="B33" s="180">
        <f>'Export SMIS'!F22</f>
        <v>0</v>
      </c>
      <c r="C33" s="181">
        <f>'Export SMIS'!H22</f>
        <v>0</v>
      </c>
      <c r="D33" s="182">
        <f t="shared" si="0"/>
        <v>0</v>
      </c>
      <c r="E33" s="182">
        <f>'Export SMIS'!AI22</f>
        <v>0</v>
      </c>
      <c r="F33" s="182">
        <f>'Export SMIS'!AL22</f>
        <v>0</v>
      </c>
      <c r="G33" s="182">
        <f>'Export SMIS'!AC22</f>
        <v>0</v>
      </c>
      <c r="H33" s="182">
        <f t="shared" si="1"/>
        <v>0</v>
      </c>
      <c r="I33" s="182">
        <f>'Export SMIS'!R22</f>
        <v>0</v>
      </c>
      <c r="J33" s="182">
        <f>'Export SMIS'!W22</f>
        <v>0</v>
      </c>
      <c r="K33" s="182">
        <f>'Export SMIS'!X22</f>
        <v>0</v>
      </c>
      <c r="L33" s="182">
        <f t="shared" si="2"/>
        <v>0</v>
      </c>
    </row>
    <row r="34" spans="1:12" ht="21.6" customHeight="1" x14ac:dyDescent="0.25">
      <c r="A34" s="179">
        <v>22</v>
      </c>
      <c r="B34" s="180">
        <f>'Export SMIS'!F23</f>
        <v>0</v>
      </c>
      <c r="C34" s="181">
        <f>'Export SMIS'!H23</f>
        <v>0</v>
      </c>
      <c r="D34" s="182">
        <f t="shared" si="0"/>
        <v>0</v>
      </c>
      <c r="E34" s="182">
        <f>'Export SMIS'!AI23</f>
        <v>0</v>
      </c>
      <c r="F34" s="182">
        <f>'Export SMIS'!AL23</f>
        <v>0</v>
      </c>
      <c r="G34" s="182">
        <f>'Export SMIS'!AC23</f>
        <v>0</v>
      </c>
      <c r="H34" s="182">
        <f t="shared" si="1"/>
        <v>0</v>
      </c>
      <c r="I34" s="182">
        <f>'Export SMIS'!R23</f>
        <v>0</v>
      </c>
      <c r="J34" s="182">
        <f>'Export SMIS'!W23</f>
        <v>0</v>
      </c>
      <c r="K34" s="182">
        <f>'Export SMIS'!X23</f>
        <v>0</v>
      </c>
      <c r="L34" s="182">
        <f t="shared" si="2"/>
        <v>0</v>
      </c>
    </row>
    <row r="35" spans="1:12" ht="21.6" customHeight="1" x14ac:dyDescent="0.25">
      <c r="A35" s="179">
        <v>23</v>
      </c>
      <c r="B35" s="180">
        <f>'Export SMIS'!F24</f>
        <v>0</v>
      </c>
      <c r="C35" s="181">
        <f>'Export SMIS'!H24</f>
        <v>0</v>
      </c>
      <c r="D35" s="182">
        <f t="shared" si="0"/>
        <v>0</v>
      </c>
      <c r="E35" s="182">
        <f>'Export SMIS'!AI24</f>
        <v>0</v>
      </c>
      <c r="F35" s="182">
        <f>'Export SMIS'!AL24</f>
        <v>0</v>
      </c>
      <c r="G35" s="182">
        <f>'Export SMIS'!AC24</f>
        <v>0</v>
      </c>
      <c r="H35" s="182">
        <f t="shared" si="1"/>
        <v>0</v>
      </c>
      <c r="I35" s="182">
        <f>'Export SMIS'!R24</f>
        <v>0</v>
      </c>
      <c r="J35" s="182">
        <f>'Export SMIS'!W24</f>
        <v>0</v>
      </c>
      <c r="K35" s="182">
        <f>'Export SMIS'!X24</f>
        <v>0</v>
      </c>
      <c r="L35" s="182">
        <f t="shared" si="2"/>
        <v>0</v>
      </c>
    </row>
    <row r="36" spans="1:12" ht="21.6" customHeight="1" x14ac:dyDescent="0.25">
      <c r="A36" s="179">
        <v>24</v>
      </c>
      <c r="B36" s="180">
        <f>'Export SMIS'!F25</f>
        <v>0</v>
      </c>
      <c r="C36" s="181">
        <f>'Export SMIS'!H25</f>
        <v>0</v>
      </c>
      <c r="D36" s="182">
        <f t="shared" si="0"/>
        <v>0</v>
      </c>
      <c r="E36" s="182">
        <f>'Export SMIS'!AI25</f>
        <v>0</v>
      </c>
      <c r="F36" s="182">
        <f>'Export SMIS'!AL25</f>
        <v>0</v>
      </c>
      <c r="G36" s="182">
        <f>'Export SMIS'!AC25</f>
        <v>0</v>
      </c>
      <c r="H36" s="182">
        <f t="shared" si="1"/>
        <v>0</v>
      </c>
      <c r="I36" s="182">
        <f>'Export SMIS'!R25</f>
        <v>0</v>
      </c>
      <c r="J36" s="182">
        <f>'Export SMIS'!W25</f>
        <v>0</v>
      </c>
      <c r="K36" s="182">
        <f>'Export SMIS'!X25</f>
        <v>0</v>
      </c>
      <c r="L36" s="182">
        <f t="shared" si="2"/>
        <v>0</v>
      </c>
    </row>
    <row r="37" spans="1:12" ht="21.6" customHeight="1" x14ac:dyDescent="0.25">
      <c r="A37" s="179">
        <v>25</v>
      </c>
      <c r="B37" s="180">
        <f>'Export SMIS'!F26</f>
        <v>0</v>
      </c>
      <c r="C37" s="181">
        <f>'Export SMIS'!H26</f>
        <v>0</v>
      </c>
      <c r="D37" s="182">
        <f t="shared" si="0"/>
        <v>0</v>
      </c>
      <c r="E37" s="182">
        <f>'Export SMIS'!AI26</f>
        <v>0</v>
      </c>
      <c r="F37" s="182">
        <f>'Export SMIS'!AL26</f>
        <v>0</v>
      </c>
      <c r="G37" s="182">
        <f>'Export SMIS'!AC26</f>
        <v>0</v>
      </c>
      <c r="H37" s="182">
        <f t="shared" si="1"/>
        <v>0</v>
      </c>
      <c r="I37" s="182">
        <f>'Export SMIS'!R26</f>
        <v>0</v>
      </c>
      <c r="J37" s="182">
        <f>'Export SMIS'!W26</f>
        <v>0</v>
      </c>
      <c r="K37" s="182">
        <f>'Export SMIS'!X26</f>
        <v>0</v>
      </c>
      <c r="L37" s="182">
        <f t="shared" si="2"/>
        <v>0</v>
      </c>
    </row>
    <row r="38" spans="1:12" ht="21.6" customHeight="1" x14ac:dyDescent="0.25">
      <c r="A38" s="179">
        <v>26</v>
      </c>
      <c r="B38" s="180">
        <f>'Export SMIS'!F27</f>
        <v>0</v>
      </c>
      <c r="C38" s="181">
        <f>'Export SMIS'!H27</f>
        <v>0</v>
      </c>
      <c r="D38" s="182">
        <f t="shared" si="0"/>
        <v>0</v>
      </c>
      <c r="E38" s="182">
        <f>'Export SMIS'!AI27</f>
        <v>0</v>
      </c>
      <c r="F38" s="182">
        <f>'Export SMIS'!AL27</f>
        <v>0</v>
      </c>
      <c r="G38" s="182">
        <f>'Export SMIS'!AC27</f>
        <v>0</v>
      </c>
      <c r="H38" s="182">
        <f t="shared" si="1"/>
        <v>0</v>
      </c>
      <c r="I38" s="182">
        <f>'Export SMIS'!R27</f>
        <v>0</v>
      </c>
      <c r="J38" s="182">
        <f>'Export SMIS'!W27</f>
        <v>0</v>
      </c>
      <c r="K38" s="182">
        <f>'Export SMIS'!X27</f>
        <v>0</v>
      </c>
      <c r="L38" s="182">
        <f t="shared" si="2"/>
        <v>0</v>
      </c>
    </row>
    <row r="39" spans="1:12" ht="21.6" customHeight="1" x14ac:dyDescent="0.25">
      <c r="A39" s="179">
        <v>27</v>
      </c>
      <c r="B39" s="180">
        <f>'Export SMIS'!F28</f>
        <v>0</v>
      </c>
      <c r="C39" s="181">
        <f>'Export SMIS'!H28</f>
        <v>0</v>
      </c>
      <c r="D39" s="182">
        <f t="shared" si="0"/>
        <v>0</v>
      </c>
      <c r="E39" s="182">
        <f>'Export SMIS'!AI28</f>
        <v>0</v>
      </c>
      <c r="F39" s="182">
        <f>'Export SMIS'!AL28</f>
        <v>0</v>
      </c>
      <c r="G39" s="182">
        <f>'Export SMIS'!AC28</f>
        <v>0</v>
      </c>
      <c r="H39" s="182">
        <f t="shared" si="1"/>
        <v>0</v>
      </c>
      <c r="I39" s="182">
        <f>'Export SMIS'!R28</f>
        <v>0</v>
      </c>
      <c r="J39" s="182">
        <f>'Export SMIS'!W28</f>
        <v>0</v>
      </c>
      <c r="K39" s="182">
        <f>'Export SMIS'!X28</f>
        <v>0</v>
      </c>
      <c r="L39" s="182">
        <f t="shared" si="2"/>
        <v>0</v>
      </c>
    </row>
    <row r="40" spans="1:12" ht="21.6" customHeight="1" x14ac:dyDescent="0.25">
      <c r="A40" s="179">
        <v>28</v>
      </c>
      <c r="B40" s="180">
        <f>'Export SMIS'!F29</f>
        <v>0</v>
      </c>
      <c r="C40" s="181">
        <f>'Export SMIS'!H29</f>
        <v>0</v>
      </c>
      <c r="D40" s="182">
        <f t="shared" si="0"/>
        <v>0</v>
      </c>
      <c r="E40" s="182">
        <f>'Export SMIS'!AI29</f>
        <v>0</v>
      </c>
      <c r="F40" s="182">
        <f>'Export SMIS'!AL29</f>
        <v>0</v>
      </c>
      <c r="G40" s="182">
        <f>'Export SMIS'!AC29</f>
        <v>0</v>
      </c>
      <c r="H40" s="182">
        <f t="shared" si="1"/>
        <v>0</v>
      </c>
      <c r="I40" s="182">
        <f>'Export SMIS'!R29</f>
        <v>0</v>
      </c>
      <c r="J40" s="182">
        <f>'Export SMIS'!W29</f>
        <v>0</v>
      </c>
      <c r="K40" s="182">
        <f>'Export SMIS'!X29</f>
        <v>0</v>
      </c>
      <c r="L40" s="182">
        <f t="shared" si="2"/>
        <v>0</v>
      </c>
    </row>
    <row r="41" spans="1:12" ht="21.6" customHeight="1" x14ac:dyDescent="0.25">
      <c r="A41" s="179">
        <v>29</v>
      </c>
      <c r="B41" s="180">
        <f>'Export SMIS'!F30</f>
        <v>0</v>
      </c>
      <c r="C41" s="181">
        <f>'Export SMIS'!H30</f>
        <v>0</v>
      </c>
      <c r="D41" s="182">
        <f t="shared" si="0"/>
        <v>0</v>
      </c>
      <c r="E41" s="182">
        <f>'Export SMIS'!AI30</f>
        <v>0</v>
      </c>
      <c r="F41" s="182">
        <f>'Export SMIS'!AL30</f>
        <v>0</v>
      </c>
      <c r="G41" s="182">
        <f>'Export SMIS'!AC30</f>
        <v>0</v>
      </c>
      <c r="H41" s="182">
        <f t="shared" si="1"/>
        <v>0</v>
      </c>
      <c r="I41" s="182">
        <f>'Export SMIS'!R30</f>
        <v>0</v>
      </c>
      <c r="J41" s="182">
        <f>'Export SMIS'!W30</f>
        <v>0</v>
      </c>
      <c r="K41" s="182">
        <f>'Export SMIS'!X30</f>
        <v>0</v>
      </c>
      <c r="L41" s="182">
        <f t="shared" si="2"/>
        <v>0</v>
      </c>
    </row>
    <row r="42" spans="1:12" ht="21.6" customHeight="1" x14ac:dyDescent="0.25">
      <c r="A42" s="179">
        <v>30</v>
      </c>
      <c r="B42" s="180">
        <f>'Export SMIS'!F31</f>
        <v>0</v>
      </c>
      <c r="C42" s="181">
        <f>'Export SMIS'!H31</f>
        <v>0</v>
      </c>
      <c r="D42" s="182">
        <f t="shared" si="0"/>
        <v>0</v>
      </c>
      <c r="E42" s="182">
        <f>'Export SMIS'!AI31</f>
        <v>0</v>
      </c>
      <c r="F42" s="182">
        <f>'Export SMIS'!AL31</f>
        <v>0</v>
      </c>
      <c r="G42" s="182">
        <f>'Export SMIS'!AC31</f>
        <v>0</v>
      </c>
      <c r="H42" s="182">
        <f t="shared" si="1"/>
        <v>0</v>
      </c>
      <c r="I42" s="182">
        <f>'Export SMIS'!R31</f>
        <v>0</v>
      </c>
      <c r="J42" s="182">
        <f>'Export SMIS'!W31</f>
        <v>0</v>
      </c>
      <c r="K42" s="182">
        <f>'Export SMIS'!X31</f>
        <v>0</v>
      </c>
      <c r="L42" s="182">
        <f t="shared" si="2"/>
        <v>0</v>
      </c>
    </row>
    <row r="43" spans="1:12" ht="21.6" customHeight="1" x14ac:dyDescent="0.25">
      <c r="A43" s="179">
        <v>31</v>
      </c>
      <c r="B43" s="180">
        <f>'Export SMIS'!F32</f>
        <v>0</v>
      </c>
      <c r="C43" s="181">
        <f>'Export SMIS'!H32</f>
        <v>0</v>
      </c>
      <c r="D43" s="182">
        <f t="shared" si="0"/>
        <v>0</v>
      </c>
      <c r="E43" s="182">
        <f>'Export SMIS'!AI32</f>
        <v>0</v>
      </c>
      <c r="F43" s="182">
        <f>'Export SMIS'!AL32</f>
        <v>0</v>
      </c>
      <c r="G43" s="182">
        <f>'Export SMIS'!AC32</f>
        <v>0</v>
      </c>
      <c r="H43" s="182">
        <f t="shared" si="1"/>
        <v>0</v>
      </c>
      <c r="I43" s="182">
        <f>'Export SMIS'!R32</f>
        <v>0</v>
      </c>
      <c r="J43" s="182">
        <f>'Export SMIS'!W32</f>
        <v>0</v>
      </c>
      <c r="K43" s="182">
        <f>'Export SMIS'!X32</f>
        <v>0</v>
      </c>
      <c r="L43" s="182">
        <f t="shared" si="2"/>
        <v>0</v>
      </c>
    </row>
    <row r="44" spans="1:12" ht="21.6" customHeight="1" x14ac:dyDescent="0.25">
      <c r="A44" s="179">
        <v>32</v>
      </c>
      <c r="B44" s="180">
        <f>'Export SMIS'!F33</f>
        <v>0</v>
      </c>
      <c r="C44" s="181">
        <f>'Export SMIS'!H33</f>
        <v>0</v>
      </c>
      <c r="D44" s="182">
        <f t="shared" si="0"/>
        <v>0</v>
      </c>
      <c r="E44" s="182">
        <f>'Export SMIS'!AI33</f>
        <v>0</v>
      </c>
      <c r="F44" s="182">
        <f>'Export SMIS'!AL33</f>
        <v>0</v>
      </c>
      <c r="G44" s="182">
        <f>'Export SMIS'!AC33</f>
        <v>0</v>
      </c>
      <c r="H44" s="182">
        <f t="shared" si="1"/>
        <v>0</v>
      </c>
      <c r="I44" s="182">
        <f>'Export SMIS'!R33</f>
        <v>0</v>
      </c>
      <c r="J44" s="182">
        <f>'Export SMIS'!W33</f>
        <v>0</v>
      </c>
      <c r="K44" s="182">
        <f>'Export SMIS'!X33</f>
        <v>0</v>
      </c>
      <c r="L44" s="182">
        <f t="shared" si="2"/>
        <v>0</v>
      </c>
    </row>
    <row r="45" spans="1:12" ht="21.6" customHeight="1" x14ac:dyDescent="0.25">
      <c r="A45" s="179">
        <v>33</v>
      </c>
      <c r="B45" s="180">
        <f>'Export SMIS'!F34</f>
        <v>0</v>
      </c>
      <c r="C45" s="181">
        <f>'Export SMIS'!H34</f>
        <v>0</v>
      </c>
      <c r="D45" s="182">
        <f t="shared" si="0"/>
        <v>0</v>
      </c>
      <c r="E45" s="182">
        <f>'Export SMIS'!AI34</f>
        <v>0</v>
      </c>
      <c r="F45" s="182">
        <f>'Export SMIS'!AL34</f>
        <v>0</v>
      </c>
      <c r="G45" s="182">
        <f>'Export SMIS'!AC34</f>
        <v>0</v>
      </c>
      <c r="H45" s="182">
        <f t="shared" si="1"/>
        <v>0</v>
      </c>
      <c r="I45" s="182">
        <f>'Export SMIS'!R34</f>
        <v>0</v>
      </c>
      <c r="J45" s="182">
        <f>'Export SMIS'!W34</f>
        <v>0</v>
      </c>
      <c r="K45" s="182">
        <f>'Export SMIS'!X34</f>
        <v>0</v>
      </c>
      <c r="L45" s="182">
        <f t="shared" si="2"/>
        <v>0</v>
      </c>
    </row>
    <row r="46" spans="1:12" ht="21.6" customHeight="1" x14ac:dyDescent="0.25">
      <c r="A46" s="179">
        <v>34</v>
      </c>
      <c r="B46" s="180">
        <f>'Export SMIS'!F35</f>
        <v>0</v>
      </c>
      <c r="C46" s="181">
        <f>'Export SMIS'!H35</f>
        <v>0</v>
      </c>
      <c r="D46" s="182">
        <f t="shared" si="0"/>
        <v>0</v>
      </c>
      <c r="E46" s="182">
        <f>'Export SMIS'!AI35</f>
        <v>0</v>
      </c>
      <c r="F46" s="182">
        <f>'Export SMIS'!AL35</f>
        <v>0</v>
      </c>
      <c r="G46" s="182">
        <f>'Export SMIS'!AC35</f>
        <v>0</v>
      </c>
      <c r="H46" s="182">
        <f t="shared" si="1"/>
        <v>0</v>
      </c>
      <c r="I46" s="182">
        <f>'Export SMIS'!R35</f>
        <v>0</v>
      </c>
      <c r="J46" s="182">
        <f>'Export SMIS'!W35</f>
        <v>0</v>
      </c>
      <c r="K46" s="182">
        <f>'Export SMIS'!X35</f>
        <v>0</v>
      </c>
      <c r="L46" s="182">
        <f t="shared" si="2"/>
        <v>0</v>
      </c>
    </row>
    <row r="47" spans="1:12" ht="21.6" customHeight="1" x14ac:dyDescent="0.25">
      <c r="A47" s="179">
        <v>35</v>
      </c>
      <c r="B47" s="180">
        <f>'Export SMIS'!F36</f>
        <v>0</v>
      </c>
      <c r="C47" s="181">
        <f>'Export SMIS'!H36</f>
        <v>0</v>
      </c>
      <c r="D47" s="182">
        <f t="shared" si="0"/>
        <v>0</v>
      </c>
      <c r="E47" s="182">
        <f>'Export SMIS'!AI36</f>
        <v>0</v>
      </c>
      <c r="F47" s="182">
        <f>'Export SMIS'!AL36</f>
        <v>0</v>
      </c>
      <c r="G47" s="182">
        <f>'Export SMIS'!AC36</f>
        <v>0</v>
      </c>
      <c r="H47" s="182">
        <f t="shared" si="1"/>
        <v>0</v>
      </c>
      <c r="I47" s="182">
        <f>'Export SMIS'!R36</f>
        <v>0</v>
      </c>
      <c r="J47" s="182">
        <f>'Export SMIS'!W36</f>
        <v>0</v>
      </c>
      <c r="K47" s="182">
        <f>'Export SMIS'!X36</f>
        <v>0</v>
      </c>
      <c r="L47" s="182">
        <f t="shared" si="2"/>
        <v>0</v>
      </c>
    </row>
    <row r="48" spans="1:12" ht="21.6" customHeight="1" x14ac:dyDescent="0.25">
      <c r="A48" s="179">
        <v>36</v>
      </c>
      <c r="B48" s="180">
        <f>'Export SMIS'!F37</f>
        <v>0</v>
      </c>
      <c r="C48" s="181">
        <f>'Export SMIS'!H37</f>
        <v>0</v>
      </c>
      <c r="D48" s="182">
        <f t="shared" si="0"/>
        <v>0</v>
      </c>
      <c r="E48" s="182">
        <f>'Export SMIS'!AI37</f>
        <v>0</v>
      </c>
      <c r="F48" s="182">
        <f>'Export SMIS'!AL37</f>
        <v>0</v>
      </c>
      <c r="G48" s="182">
        <f>'Export SMIS'!AC37</f>
        <v>0</v>
      </c>
      <c r="H48" s="182">
        <f t="shared" si="1"/>
        <v>0</v>
      </c>
      <c r="I48" s="182">
        <f>'Export SMIS'!R37</f>
        <v>0</v>
      </c>
      <c r="J48" s="182">
        <f>'Export SMIS'!W37</f>
        <v>0</v>
      </c>
      <c r="K48" s="182">
        <f>'Export SMIS'!X37</f>
        <v>0</v>
      </c>
      <c r="L48" s="182">
        <f t="shared" si="2"/>
        <v>0</v>
      </c>
    </row>
    <row r="49" spans="1:12" ht="21.6" customHeight="1" x14ac:dyDescent="0.25">
      <c r="A49" s="179">
        <v>37</v>
      </c>
      <c r="B49" s="180">
        <f>'Export SMIS'!F38</f>
        <v>0</v>
      </c>
      <c r="C49" s="181">
        <f>'Export SMIS'!H38</f>
        <v>0</v>
      </c>
      <c r="D49" s="182">
        <f t="shared" si="0"/>
        <v>0</v>
      </c>
      <c r="E49" s="182">
        <f>'Export SMIS'!AI38</f>
        <v>0</v>
      </c>
      <c r="F49" s="182">
        <f>'Export SMIS'!AL38</f>
        <v>0</v>
      </c>
      <c r="G49" s="182">
        <f>'Export SMIS'!AC38</f>
        <v>0</v>
      </c>
      <c r="H49" s="182">
        <f t="shared" si="1"/>
        <v>0</v>
      </c>
      <c r="I49" s="182">
        <f>'Export SMIS'!R38</f>
        <v>0</v>
      </c>
      <c r="J49" s="182">
        <f>'Export SMIS'!W38</f>
        <v>0</v>
      </c>
      <c r="K49" s="182">
        <f>'Export SMIS'!X38</f>
        <v>0</v>
      </c>
      <c r="L49" s="182">
        <f t="shared" si="2"/>
        <v>0</v>
      </c>
    </row>
    <row r="50" spans="1:12" ht="21.6" customHeight="1" x14ac:dyDescent="0.25">
      <c r="A50" s="179">
        <v>38</v>
      </c>
      <c r="B50" s="180">
        <f>'Export SMIS'!F39</f>
        <v>0</v>
      </c>
      <c r="C50" s="181">
        <f>'Export SMIS'!H39</f>
        <v>0</v>
      </c>
      <c r="D50" s="182">
        <f t="shared" si="0"/>
        <v>0</v>
      </c>
      <c r="E50" s="182">
        <f>'Export SMIS'!AI39</f>
        <v>0</v>
      </c>
      <c r="F50" s="182">
        <f>'Export SMIS'!AL39</f>
        <v>0</v>
      </c>
      <c r="G50" s="182">
        <f>'Export SMIS'!AC39</f>
        <v>0</v>
      </c>
      <c r="H50" s="182">
        <f t="shared" si="1"/>
        <v>0</v>
      </c>
      <c r="I50" s="182">
        <f>'Export SMIS'!R39</f>
        <v>0</v>
      </c>
      <c r="J50" s="182">
        <f>'Export SMIS'!W39</f>
        <v>0</v>
      </c>
      <c r="K50" s="182">
        <f>'Export SMIS'!X39</f>
        <v>0</v>
      </c>
      <c r="L50" s="182">
        <f t="shared" si="2"/>
        <v>0</v>
      </c>
    </row>
    <row r="51" spans="1:12" ht="21.6" customHeight="1" x14ac:dyDescent="0.25">
      <c r="A51" s="179">
        <v>39</v>
      </c>
      <c r="B51" s="180">
        <f>'Export SMIS'!F40</f>
        <v>0</v>
      </c>
      <c r="C51" s="181">
        <f>'Export SMIS'!H40</f>
        <v>0</v>
      </c>
      <c r="D51" s="182">
        <f t="shared" si="0"/>
        <v>0</v>
      </c>
      <c r="E51" s="182">
        <f>'Export SMIS'!AI40</f>
        <v>0</v>
      </c>
      <c r="F51" s="182">
        <f>'Export SMIS'!AL40</f>
        <v>0</v>
      </c>
      <c r="G51" s="182">
        <f>'Export SMIS'!AC40</f>
        <v>0</v>
      </c>
      <c r="H51" s="182">
        <f t="shared" si="1"/>
        <v>0</v>
      </c>
      <c r="I51" s="182">
        <f>'Export SMIS'!R40</f>
        <v>0</v>
      </c>
      <c r="J51" s="182">
        <f>'Export SMIS'!W40</f>
        <v>0</v>
      </c>
      <c r="K51" s="182">
        <f>'Export SMIS'!X40</f>
        <v>0</v>
      </c>
      <c r="L51" s="182">
        <f t="shared" si="2"/>
        <v>0</v>
      </c>
    </row>
    <row r="52" spans="1:12" ht="19.8" customHeight="1" x14ac:dyDescent="0.25">
      <c r="A52" s="179">
        <v>40</v>
      </c>
      <c r="B52" s="180">
        <f>'Export SMIS'!F41</f>
        <v>0</v>
      </c>
      <c r="C52" s="181">
        <f>'Export SMIS'!H41</f>
        <v>0</v>
      </c>
      <c r="D52" s="182">
        <f t="shared" si="0"/>
        <v>0</v>
      </c>
      <c r="E52" s="182">
        <f>'Export SMIS'!AI41</f>
        <v>0</v>
      </c>
      <c r="F52" s="182">
        <f>'Export SMIS'!AL41</f>
        <v>0</v>
      </c>
      <c r="G52" s="182">
        <f>'Export SMIS'!AC41</f>
        <v>0</v>
      </c>
      <c r="H52" s="182">
        <f t="shared" si="1"/>
        <v>0</v>
      </c>
      <c r="I52" s="182">
        <f>'Export SMIS'!R41</f>
        <v>0</v>
      </c>
      <c r="J52" s="182">
        <f>'Export SMIS'!W41</f>
        <v>0</v>
      </c>
      <c r="K52" s="182">
        <f>'Export SMIS'!X41</f>
        <v>0</v>
      </c>
      <c r="L52" s="182">
        <f t="shared" si="2"/>
        <v>0</v>
      </c>
    </row>
    <row r="53" spans="1:12" ht="21.6" customHeight="1" x14ac:dyDescent="0.25">
      <c r="A53" s="401" t="s">
        <v>0</v>
      </c>
      <c r="B53" s="402"/>
      <c r="C53" s="403"/>
      <c r="D53" s="298">
        <f>SUM(D13:D52)</f>
        <v>0</v>
      </c>
      <c r="E53" s="298">
        <f t="shared" ref="E53:L53" si="3">SUM(E13:E52)</f>
        <v>0</v>
      </c>
      <c r="F53" s="298">
        <f t="shared" si="3"/>
        <v>0</v>
      </c>
      <c r="G53" s="301">
        <f t="shared" si="3"/>
        <v>0</v>
      </c>
      <c r="H53" s="135">
        <f t="shared" si="3"/>
        <v>0</v>
      </c>
      <c r="I53" s="135">
        <f t="shared" si="3"/>
        <v>0</v>
      </c>
      <c r="J53" s="135">
        <f t="shared" si="3"/>
        <v>0</v>
      </c>
      <c r="K53" s="135">
        <f t="shared" si="3"/>
        <v>0</v>
      </c>
      <c r="L53" s="135">
        <f t="shared" si="3"/>
        <v>0</v>
      </c>
    </row>
    <row r="54" spans="1:12" ht="12" x14ac:dyDescent="0.25">
      <c r="D54" s="19" t="str">
        <f>IF(D53=Buget_cerere!E83,"OK","ERROR")</f>
        <v>OK</v>
      </c>
      <c r="E54" s="396" t="e">
        <f>IF(E53+F53=ROUND(Buget_cerere!C93,2),"OK","ERROR")</f>
        <v>#VALUE!</v>
      </c>
      <c r="F54" s="397" t="e">
        <f>IF(F53=#REF!,"OK","ERROR")</f>
        <v>#REF!</v>
      </c>
      <c r="G54" s="302" t="e">
        <f>IF(G53=ROUND(Buget_cerere!C89-Buget_cerere!C92,2),"OK","ERROR")</f>
        <v>#VALUE!</v>
      </c>
      <c r="H54" s="19" t="str">
        <f>IF(H53=Buget_cerere!D83+Buget_cerere!G83,"OK","ERROR")</f>
        <v>OK</v>
      </c>
      <c r="I54" s="19" t="str">
        <f>IF(I53=Buget_cerere!D83,"OK","ERROR")</f>
        <v>OK</v>
      </c>
      <c r="J54" s="19" t="str">
        <f>IF(J53=Buget_cerere!G83,"OK","ERROR")</f>
        <v>OK</v>
      </c>
      <c r="K54" s="19" t="str">
        <f>IF(K53=Buget_cerere!H83,"OK","ERROR")</f>
        <v>OK</v>
      </c>
      <c r="L54" s="19" t="str">
        <f>IF(L53=Buget_cerere!I83,"OK","ERROR")</f>
        <v>OK</v>
      </c>
    </row>
    <row r="55" spans="1:12" ht="21.6" customHeight="1" x14ac:dyDescent="0.25">
      <c r="D55" s="299"/>
      <c r="E55" s="299"/>
      <c r="F55" s="299"/>
    </row>
    <row r="56" spans="1:12" ht="21.6" customHeight="1" x14ac:dyDescent="0.25">
      <c r="D56" s="299"/>
      <c r="F56" s="299"/>
    </row>
    <row r="57" spans="1:12" ht="21.6" customHeight="1" x14ac:dyDescent="0.25">
      <c r="D57" s="299"/>
    </row>
    <row r="58" spans="1:12" ht="21.6" customHeight="1" x14ac:dyDescent="0.25">
      <c r="D58" s="299"/>
    </row>
    <row r="59" spans="1:12" ht="21.6" customHeight="1" x14ac:dyDescent="0.25">
      <c r="D59" s="299"/>
    </row>
    <row r="60" spans="1:12" ht="21.6" customHeight="1" x14ac:dyDescent="0.25">
      <c r="D60" s="300"/>
      <c r="E60" s="299"/>
    </row>
  </sheetData>
  <sheetProtection algorithmName="SHA-512" hashValue="+aZb651k5JxUUpWu9pneqmomTj9d2XYw5Sf1kKucLWCAT4uRUFoJwM8j1TDb3KBG3Iec4PSyr8VAsm+gyXtOIw==" saltValue="NmJYgSsK/9Mg0Qg7Db86gw==" spinCount="100000" sheet="1" objects="1" scenarios="1"/>
  <mergeCells count="16">
    <mergeCell ref="B3:L3"/>
    <mergeCell ref="B2:L2"/>
    <mergeCell ref="B4:L4"/>
    <mergeCell ref="B5:L5"/>
    <mergeCell ref="L10:L11"/>
    <mergeCell ref="B10:B11"/>
    <mergeCell ref="C10:C11"/>
    <mergeCell ref="D10:G10"/>
    <mergeCell ref="H10:J10"/>
    <mergeCell ref="K10:K11"/>
    <mergeCell ref="B6:L6"/>
    <mergeCell ref="E54:F54"/>
    <mergeCell ref="C8:D8"/>
    <mergeCell ref="C7:L7"/>
    <mergeCell ref="A53:C53"/>
    <mergeCell ref="A10:A11"/>
  </mergeCells>
  <conditionalFormatting sqref="D54:E54 G54:L54">
    <cfRule type="cellIs" dxfId="0" priority="1" operator="equal">
      <formula>"error"</formula>
    </cfRule>
  </conditionalFormatting>
  <pageMargins left="0.2" right="0.2" top="0.5" bottom="0.25" header="0" footer="0"/>
  <pageSetup paperSize="9" fitToWidth="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E6D965-DD36-4CED-BE83-8F8F978CA708}">
  <dimension ref="A1:B135"/>
  <sheetViews>
    <sheetView topLeftCell="A22" workbookViewId="0">
      <selection activeCell="B9" sqref="B9"/>
    </sheetView>
  </sheetViews>
  <sheetFormatPr defaultColWidth="35.44140625" defaultRowHeight="13.8" x14ac:dyDescent="0.3"/>
  <cols>
    <col min="1" max="1" width="41.77734375" style="348" customWidth="1"/>
    <col min="2" max="2" width="51.21875" style="348" customWidth="1"/>
    <col min="3" max="16384" width="35.44140625" style="348"/>
  </cols>
  <sheetData>
    <row r="1" spans="1:2" x14ac:dyDescent="0.3">
      <c r="A1" s="348" t="s">
        <v>532</v>
      </c>
      <c r="B1" s="348" t="s">
        <v>533</v>
      </c>
    </row>
    <row r="2" spans="1:2" x14ac:dyDescent="0.3">
      <c r="A2" s="348" t="s">
        <v>328</v>
      </c>
      <c r="B2" s="348" t="s">
        <v>534</v>
      </c>
    </row>
    <row r="3" spans="1:2" x14ac:dyDescent="0.3">
      <c r="A3" s="348" t="s">
        <v>328</v>
      </c>
      <c r="B3" s="348" t="s">
        <v>535</v>
      </c>
    </row>
    <row r="4" spans="1:2" x14ac:dyDescent="0.3">
      <c r="A4" s="348" t="s">
        <v>297</v>
      </c>
      <c r="B4" s="348" t="s">
        <v>298</v>
      </c>
    </row>
    <row r="5" spans="1:2" ht="41.4" x14ac:dyDescent="0.3">
      <c r="A5" s="348" t="s">
        <v>297</v>
      </c>
      <c r="B5" s="348" t="s">
        <v>536</v>
      </c>
    </row>
    <row r="6" spans="1:2" ht="27.6" x14ac:dyDescent="0.3">
      <c r="A6" s="348" t="s">
        <v>297</v>
      </c>
      <c r="B6" s="348" t="s">
        <v>537</v>
      </c>
    </row>
    <row r="7" spans="1:2" ht="27.6" x14ac:dyDescent="0.3">
      <c r="A7" s="348" t="s">
        <v>297</v>
      </c>
      <c r="B7" s="348" t="s">
        <v>538</v>
      </c>
    </row>
    <row r="8" spans="1:2" x14ac:dyDescent="0.3">
      <c r="A8" s="348" t="s">
        <v>330</v>
      </c>
      <c r="B8" s="348" t="s">
        <v>539</v>
      </c>
    </row>
    <row r="9" spans="1:2" ht="27.6" x14ac:dyDescent="0.3">
      <c r="A9" s="348" t="s">
        <v>540</v>
      </c>
      <c r="B9" s="348" t="s">
        <v>541</v>
      </c>
    </row>
    <row r="10" spans="1:2" x14ac:dyDescent="0.3">
      <c r="A10" s="348" t="s">
        <v>542</v>
      </c>
      <c r="B10" s="348" t="s">
        <v>543</v>
      </c>
    </row>
    <row r="11" spans="1:2" x14ac:dyDescent="0.3">
      <c r="A11" s="348" t="s">
        <v>544</v>
      </c>
      <c r="B11" s="348" t="s">
        <v>545</v>
      </c>
    </row>
    <row r="12" spans="1:2" ht="41.4" x14ac:dyDescent="0.3">
      <c r="A12" s="348" t="s">
        <v>318</v>
      </c>
      <c r="B12" s="348" t="s">
        <v>546</v>
      </c>
    </row>
    <row r="13" spans="1:2" ht="41.4" x14ac:dyDescent="0.3">
      <c r="A13" s="348" t="s">
        <v>318</v>
      </c>
      <c r="B13" s="348" t="s">
        <v>430</v>
      </c>
    </row>
    <row r="14" spans="1:2" ht="27.6" x14ac:dyDescent="0.3">
      <c r="A14" s="348" t="s">
        <v>318</v>
      </c>
      <c r="B14" s="348" t="s">
        <v>547</v>
      </c>
    </row>
    <row r="15" spans="1:2" ht="27.6" x14ac:dyDescent="0.3">
      <c r="A15" s="348" t="s">
        <v>318</v>
      </c>
      <c r="B15" s="348" t="s">
        <v>548</v>
      </c>
    </row>
    <row r="16" spans="1:2" ht="27.6" x14ac:dyDescent="0.3">
      <c r="A16" s="348" t="s">
        <v>318</v>
      </c>
      <c r="B16" s="348" t="s">
        <v>549</v>
      </c>
    </row>
    <row r="17" spans="1:2" x14ac:dyDescent="0.3">
      <c r="A17" s="348" t="s">
        <v>318</v>
      </c>
      <c r="B17" s="348" t="s">
        <v>550</v>
      </c>
    </row>
    <row r="18" spans="1:2" ht="41.4" x14ac:dyDescent="0.3">
      <c r="A18" s="348" t="s">
        <v>318</v>
      </c>
      <c r="B18" s="348" t="s">
        <v>551</v>
      </c>
    </row>
    <row r="19" spans="1:2" ht="27.6" x14ac:dyDescent="0.3">
      <c r="A19" s="348" t="s">
        <v>318</v>
      </c>
      <c r="B19" s="348" t="s">
        <v>552</v>
      </c>
    </row>
    <row r="20" spans="1:2" ht="27.6" x14ac:dyDescent="0.3">
      <c r="A20" s="348" t="s">
        <v>318</v>
      </c>
      <c r="B20" s="348" t="s">
        <v>553</v>
      </c>
    </row>
    <row r="21" spans="1:2" ht="41.4" x14ac:dyDescent="0.3">
      <c r="A21" s="348" t="s">
        <v>318</v>
      </c>
      <c r="B21" s="348" t="s">
        <v>554</v>
      </c>
    </row>
    <row r="22" spans="1:2" ht="27.6" x14ac:dyDescent="0.3">
      <c r="A22" s="348" t="s">
        <v>319</v>
      </c>
      <c r="B22" s="348" t="s">
        <v>431</v>
      </c>
    </row>
    <row r="23" spans="1:2" x14ac:dyDescent="0.3">
      <c r="A23" s="348" t="s">
        <v>305</v>
      </c>
      <c r="B23" s="348" t="s">
        <v>432</v>
      </c>
    </row>
    <row r="24" spans="1:2" x14ac:dyDescent="0.3">
      <c r="A24" s="348" t="s">
        <v>305</v>
      </c>
      <c r="B24" s="348" t="s">
        <v>481</v>
      </c>
    </row>
    <row r="25" spans="1:2" x14ac:dyDescent="0.3">
      <c r="A25" s="348" t="s">
        <v>305</v>
      </c>
      <c r="B25" s="348" t="s">
        <v>555</v>
      </c>
    </row>
    <row r="26" spans="1:2" x14ac:dyDescent="0.3">
      <c r="A26" s="348" t="s">
        <v>338</v>
      </c>
      <c r="B26" s="348" t="s">
        <v>556</v>
      </c>
    </row>
    <row r="27" spans="1:2" ht="27.6" x14ac:dyDescent="0.3">
      <c r="A27" s="348" t="s">
        <v>263</v>
      </c>
      <c r="B27" s="348" t="s">
        <v>557</v>
      </c>
    </row>
    <row r="28" spans="1:2" x14ac:dyDescent="0.3">
      <c r="A28" s="348" t="s">
        <v>263</v>
      </c>
      <c r="B28" s="348" t="s">
        <v>558</v>
      </c>
    </row>
    <row r="29" spans="1:2" ht="27.6" x14ac:dyDescent="0.3">
      <c r="A29" s="348" t="s">
        <v>263</v>
      </c>
      <c r="B29" s="348" t="s">
        <v>559</v>
      </c>
    </row>
    <row r="30" spans="1:2" x14ac:dyDescent="0.3">
      <c r="A30" s="348" t="s">
        <v>263</v>
      </c>
      <c r="B30" s="348" t="s">
        <v>560</v>
      </c>
    </row>
    <row r="31" spans="1:2" x14ac:dyDescent="0.3">
      <c r="A31" s="348" t="s">
        <v>263</v>
      </c>
      <c r="B31" s="348" t="s">
        <v>561</v>
      </c>
    </row>
    <row r="32" spans="1:2" x14ac:dyDescent="0.3">
      <c r="A32" s="348" t="s">
        <v>263</v>
      </c>
      <c r="B32" s="348" t="s">
        <v>562</v>
      </c>
    </row>
    <row r="33" spans="1:2" ht="41.4" x14ac:dyDescent="0.3">
      <c r="A33" s="348" t="s">
        <v>263</v>
      </c>
      <c r="B33" s="348" t="s">
        <v>563</v>
      </c>
    </row>
    <row r="34" spans="1:2" x14ac:dyDescent="0.3">
      <c r="A34" s="348" t="s">
        <v>263</v>
      </c>
      <c r="B34" s="348" t="s">
        <v>564</v>
      </c>
    </row>
    <row r="35" spans="1:2" x14ac:dyDescent="0.3">
      <c r="A35" s="348" t="s">
        <v>263</v>
      </c>
      <c r="B35" s="348" t="s">
        <v>565</v>
      </c>
    </row>
    <row r="36" spans="1:2" ht="27.6" x14ac:dyDescent="0.3">
      <c r="A36" s="348" t="s">
        <v>263</v>
      </c>
      <c r="B36" s="348" t="s">
        <v>566</v>
      </c>
    </row>
    <row r="37" spans="1:2" ht="27.6" x14ac:dyDescent="0.3">
      <c r="A37" s="348" t="s">
        <v>263</v>
      </c>
      <c r="B37" s="348" t="s">
        <v>567</v>
      </c>
    </row>
    <row r="38" spans="1:2" x14ac:dyDescent="0.3">
      <c r="A38" s="348" t="s">
        <v>263</v>
      </c>
      <c r="B38" s="348" t="s">
        <v>568</v>
      </c>
    </row>
    <row r="39" spans="1:2" ht="27.6" x14ac:dyDescent="0.3">
      <c r="A39" s="348" t="s">
        <v>263</v>
      </c>
      <c r="B39" s="348" t="s">
        <v>569</v>
      </c>
    </row>
    <row r="40" spans="1:2" x14ac:dyDescent="0.3">
      <c r="A40" s="348" t="s">
        <v>263</v>
      </c>
      <c r="B40" s="348" t="s">
        <v>570</v>
      </c>
    </row>
    <row r="41" spans="1:2" ht="27.6" x14ac:dyDescent="0.3">
      <c r="A41" s="348" t="s">
        <v>263</v>
      </c>
      <c r="B41" s="348" t="s">
        <v>571</v>
      </c>
    </row>
    <row r="42" spans="1:2" ht="27.6" x14ac:dyDescent="0.3">
      <c r="A42" s="348" t="s">
        <v>263</v>
      </c>
      <c r="B42" s="348" t="s">
        <v>572</v>
      </c>
    </row>
    <row r="43" spans="1:2" x14ac:dyDescent="0.3">
      <c r="A43" s="348" t="s">
        <v>263</v>
      </c>
      <c r="B43" s="348" t="s">
        <v>573</v>
      </c>
    </row>
    <row r="44" spans="1:2" ht="27.6" x14ac:dyDescent="0.3">
      <c r="A44" s="348" t="s">
        <v>263</v>
      </c>
      <c r="B44" s="348" t="s">
        <v>574</v>
      </c>
    </row>
    <row r="45" spans="1:2" ht="27.6" x14ac:dyDescent="0.3">
      <c r="A45" s="348" t="s">
        <v>263</v>
      </c>
      <c r="B45" s="348" t="s">
        <v>575</v>
      </c>
    </row>
    <row r="46" spans="1:2" ht="27.6" x14ac:dyDescent="0.3">
      <c r="A46" s="348" t="s">
        <v>263</v>
      </c>
      <c r="B46" s="348" t="s">
        <v>576</v>
      </c>
    </row>
    <row r="47" spans="1:2" ht="27.6" x14ac:dyDescent="0.3">
      <c r="A47" s="348" t="s">
        <v>263</v>
      </c>
      <c r="B47" s="348" t="s">
        <v>577</v>
      </c>
    </row>
    <row r="48" spans="1:2" x14ac:dyDescent="0.3">
      <c r="A48" s="348" t="s">
        <v>578</v>
      </c>
      <c r="B48" s="348" t="s">
        <v>579</v>
      </c>
    </row>
    <row r="49" spans="1:2" x14ac:dyDescent="0.3">
      <c r="A49" s="348" t="s">
        <v>580</v>
      </c>
      <c r="B49" s="348" t="s">
        <v>581</v>
      </c>
    </row>
    <row r="50" spans="1:2" x14ac:dyDescent="0.3">
      <c r="A50" s="348" t="s">
        <v>580</v>
      </c>
      <c r="B50" s="348" t="s">
        <v>582</v>
      </c>
    </row>
    <row r="51" spans="1:2" x14ac:dyDescent="0.3">
      <c r="A51" s="348" t="s">
        <v>265</v>
      </c>
      <c r="B51" s="348" t="s">
        <v>433</v>
      </c>
    </row>
    <row r="52" spans="1:2" ht="27.6" x14ac:dyDescent="0.3">
      <c r="A52" s="348" t="s">
        <v>265</v>
      </c>
      <c r="B52" s="348" t="s">
        <v>434</v>
      </c>
    </row>
    <row r="53" spans="1:2" x14ac:dyDescent="0.3">
      <c r="A53" s="348" t="s">
        <v>265</v>
      </c>
      <c r="B53" s="348" t="s">
        <v>583</v>
      </c>
    </row>
    <row r="54" spans="1:2" ht="27.6" x14ac:dyDescent="0.3">
      <c r="A54" s="348" t="s">
        <v>265</v>
      </c>
      <c r="B54" s="348" t="s">
        <v>584</v>
      </c>
    </row>
    <row r="55" spans="1:2" x14ac:dyDescent="0.3">
      <c r="A55" s="348" t="s">
        <v>265</v>
      </c>
      <c r="B55" s="348" t="s">
        <v>585</v>
      </c>
    </row>
    <row r="56" spans="1:2" x14ac:dyDescent="0.3">
      <c r="A56" s="348" t="s">
        <v>265</v>
      </c>
      <c r="B56" s="348" t="s">
        <v>586</v>
      </c>
    </row>
    <row r="57" spans="1:2" ht="27.6" x14ac:dyDescent="0.3">
      <c r="A57" s="348" t="s">
        <v>265</v>
      </c>
      <c r="B57" s="348" t="s">
        <v>587</v>
      </c>
    </row>
    <row r="58" spans="1:2" ht="27.6" x14ac:dyDescent="0.3">
      <c r="A58" s="348" t="s">
        <v>265</v>
      </c>
      <c r="B58" s="348" t="s">
        <v>588</v>
      </c>
    </row>
    <row r="59" spans="1:2" x14ac:dyDescent="0.3">
      <c r="A59" s="348" t="s">
        <v>265</v>
      </c>
      <c r="B59" s="348" t="s">
        <v>589</v>
      </c>
    </row>
    <row r="60" spans="1:2" x14ac:dyDescent="0.3">
      <c r="A60" s="348" t="s">
        <v>265</v>
      </c>
      <c r="B60" s="348" t="s">
        <v>590</v>
      </c>
    </row>
    <row r="61" spans="1:2" x14ac:dyDescent="0.3">
      <c r="A61" s="348" t="s">
        <v>265</v>
      </c>
      <c r="B61" s="348" t="s">
        <v>591</v>
      </c>
    </row>
    <row r="62" spans="1:2" x14ac:dyDescent="0.3">
      <c r="A62" s="348" t="s">
        <v>265</v>
      </c>
      <c r="B62" s="348" t="s">
        <v>592</v>
      </c>
    </row>
    <row r="63" spans="1:2" x14ac:dyDescent="0.3">
      <c r="A63" s="348" t="s">
        <v>265</v>
      </c>
      <c r="B63" s="348" t="s">
        <v>593</v>
      </c>
    </row>
    <row r="64" spans="1:2" x14ac:dyDescent="0.3">
      <c r="A64" s="348" t="s">
        <v>265</v>
      </c>
      <c r="B64" s="348" t="s">
        <v>492</v>
      </c>
    </row>
    <row r="65" spans="1:2" x14ac:dyDescent="0.3">
      <c r="A65" s="348" t="s">
        <v>265</v>
      </c>
      <c r="B65" s="348" t="s">
        <v>594</v>
      </c>
    </row>
    <row r="66" spans="1:2" ht="27.6" x14ac:dyDescent="0.3">
      <c r="A66" s="348" t="s">
        <v>265</v>
      </c>
      <c r="B66" s="348" t="s">
        <v>595</v>
      </c>
    </row>
    <row r="67" spans="1:2" ht="27.6" x14ac:dyDescent="0.3">
      <c r="A67" s="348" t="s">
        <v>265</v>
      </c>
      <c r="B67" s="348" t="s">
        <v>596</v>
      </c>
    </row>
    <row r="68" spans="1:2" x14ac:dyDescent="0.3">
      <c r="A68" s="348" t="s">
        <v>270</v>
      </c>
      <c r="B68" s="348" t="s">
        <v>435</v>
      </c>
    </row>
    <row r="69" spans="1:2" x14ac:dyDescent="0.3">
      <c r="A69" s="348" t="s">
        <v>270</v>
      </c>
      <c r="B69" s="348" t="s">
        <v>597</v>
      </c>
    </row>
    <row r="70" spans="1:2" x14ac:dyDescent="0.3">
      <c r="A70" s="348" t="s">
        <v>270</v>
      </c>
      <c r="B70" s="348" t="s">
        <v>598</v>
      </c>
    </row>
    <row r="71" spans="1:2" ht="27.6" x14ac:dyDescent="0.3">
      <c r="A71" s="348" t="s">
        <v>270</v>
      </c>
      <c r="B71" s="348" t="s">
        <v>599</v>
      </c>
    </row>
    <row r="72" spans="1:2" x14ac:dyDescent="0.3">
      <c r="A72" s="348" t="s">
        <v>270</v>
      </c>
      <c r="B72" s="348" t="s">
        <v>436</v>
      </c>
    </row>
    <row r="73" spans="1:2" ht="27.6" x14ac:dyDescent="0.3">
      <c r="A73" s="348" t="s">
        <v>270</v>
      </c>
      <c r="B73" s="348" t="s">
        <v>600</v>
      </c>
    </row>
    <row r="74" spans="1:2" x14ac:dyDescent="0.3">
      <c r="A74" s="348" t="s">
        <v>270</v>
      </c>
      <c r="B74" s="348" t="s">
        <v>601</v>
      </c>
    </row>
    <row r="75" spans="1:2" x14ac:dyDescent="0.3">
      <c r="A75" s="348" t="s">
        <v>270</v>
      </c>
      <c r="B75" s="348" t="s">
        <v>602</v>
      </c>
    </row>
    <row r="76" spans="1:2" ht="27.6" x14ac:dyDescent="0.3">
      <c r="A76" s="348" t="s">
        <v>270</v>
      </c>
      <c r="B76" s="348" t="s">
        <v>437</v>
      </c>
    </row>
    <row r="77" spans="1:2" ht="27.6" x14ac:dyDescent="0.3">
      <c r="A77" s="348" t="s">
        <v>270</v>
      </c>
      <c r="B77" s="348" t="s">
        <v>603</v>
      </c>
    </row>
    <row r="78" spans="1:2" ht="27.6" x14ac:dyDescent="0.3">
      <c r="A78" s="348" t="s">
        <v>270</v>
      </c>
      <c r="B78" s="348" t="s">
        <v>438</v>
      </c>
    </row>
    <row r="79" spans="1:2" x14ac:dyDescent="0.3">
      <c r="A79" s="348" t="s">
        <v>270</v>
      </c>
      <c r="B79" s="348" t="s">
        <v>604</v>
      </c>
    </row>
    <row r="80" spans="1:2" x14ac:dyDescent="0.3">
      <c r="A80" s="348" t="s">
        <v>270</v>
      </c>
      <c r="B80" s="348" t="s">
        <v>605</v>
      </c>
    </row>
    <row r="81" spans="1:2" x14ac:dyDescent="0.3">
      <c r="A81" s="348" t="s">
        <v>270</v>
      </c>
      <c r="B81" s="348" t="s">
        <v>606</v>
      </c>
    </row>
    <row r="82" spans="1:2" x14ac:dyDescent="0.3">
      <c r="A82" s="348" t="s">
        <v>270</v>
      </c>
      <c r="B82" s="348" t="s">
        <v>607</v>
      </c>
    </row>
    <row r="83" spans="1:2" x14ac:dyDescent="0.3">
      <c r="A83" s="348" t="s">
        <v>270</v>
      </c>
      <c r="B83" s="348" t="s">
        <v>608</v>
      </c>
    </row>
    <row r="84" spans="1:2" ht="27.6" x14ac:dyDescent="0.3">
      <c r="A84" s="348" t="s">
        <v>270</v>
      </c>
      <c r="B84" s="348" t="s">
        <v>369</v>
      </c>
    </row>
    <row r="85" spans="1:2" x14ac:dyDescent="0.3">
      <c r="A85" s="348" t="s">
        <v>270</v>
      </c>
      <c r="B85" s="348" t="s">
        <v>356</v>
      </c>
    </row>
    <row r="86" spans="1:2" x14ac:dyDescent="0.3">
      <c r="A86" s="348" t="s">
        <v>270</v>
      </c>
      <c r="B86" s="348" t="s">
        <v>368</v>
      </c>
    </row>
    <row r="87" spans="1:2" x14ac:dyDescent="0.3">
      <c r="A87" s="348" t="s">
        <v>270</v>
      </c>
      <c r="B87" s="348" t="s">
        <v>609</v>
      </c>
    </row>
    <row r="88" spans="1:2" ht="27.6" x14ac:dyDescent="0.3">
      <c r="A88" s="348" t="s">
        <v>270</v>
      </c>
      <c r="B88" s="348" t="s">
        <v>610</v>
      </c>
    </row>
    <row r="89" spans="1:2" x14ac:dyDescent="0.3">
      <c r="A89" s="348" t="s">
        <v>270</v>
      </c>
      <c r="B89" s="348" t="s">
        <v>365</v>
      </c>
    </row>
    <row r="90" spans="1:2" x14ac:dyDescent="0.3">
      <c r="A90" s="348" t="s">
        <v>270</v>
      </c>
      <c r="B90" s="348" t="s">
        <v>611</v>
      </c>
    </row>
    <row r="91" spans="1:2" ht="27.6" x14ac:dyDescent="0.3">
      <c r="A91" s="348" t="s">
        <v>270</v>
      </c>
      <c r="B91" s="348" t="s">
        <v>612</v>
      </c>
    </row>
    <row r="92" spans="1:2" x14ac:dyDescent="0.3">
      <c r="A92" s="348" t="s">
        <v>270</v>
      </c>
      <c r="B92" s="348" t="s">
        <v>613</v>
      </c>
    </row>
    <row r="93" spans="1:2" x14ac:dyDescent="0.3">
      <c r="A93" s="348" t="s">
        <v>270</v>
      </c>
      <c r="B93" s="348" t="s">
        <v>614</v>
      </c>
    </row>
    <row r="94" spans="1:2" x14ac:dyDescent="0.3">
      <c r="A94" s="348" t="s">
        <v>270</v>
      </c>
      <c r="B94" s="348" t="s">
        <v>615</v>
      </c>
    </row>
    <row r="95" spans="1:2" x14ac:dyDescent="0.3">
      <c r="A95" s="348" t="s">
        <v>270</v>
      </c>
      <c r="B95" s="348" t="s">
        <v>616</v>
      </c>
    </row>
    <row r="96" spans="1:2" x14ac:dyDescent="0.3">
      <c r="A96" s="348" t="s">
        <v>270</v>
      </c>
      <c r="B96" s="348" t="s">
        <v>617</v>
      </c>
    </row>
    <row r="97" spans="1:2" ht="27.6" x14ac:dyDescent="0.3">
      <c r="A97" s="348" t="s">
        <v>270</v>
      </c>
      <c r="B97" s="348" t="s">
        <v>618</v>
      </c>
    </row>
    <row r="98" spans="1:2" ht="27.6" x14ac:dyDescent="0.3">
      <c r="A98" s="348" t="s">
        <v>270</v>
      </c>
      <c r="B98" s="348" t="s">
        <v>619</v>
      </c>
    </row>
    <row r="99" spans="1:2" x14ac:dyDescent="0.3">
      <c r="A99" s="348" t="s">
        <v>270</v>
      </c>
      <c r="B99" s="348" t="s">
        <v>620</v>
      </c>
    </row>
    <row r="100" spans="1:2" x14ac:dyDescent="0.3">
      <c r="A100" s="348" t="s">
        <v>270</v>
      </c>
      <c r="B100" s="348" t="s">
        <v>621</v>
      </c>
    </row>
    <row r="101" spans="1:2" x14ac:dyDescent="0.3">
      <c r="A101" s="348" t="s">
        <v>270</v>
      </c>
      <c r="B101" s="348" t="s">
        <v>622</v>
      </c>
    </row>
    <row r="102" spans="1:2" ht="27.6" x14ac:dyDescent="0.3">
      <c r="A102" s="348" t="s">
        <v>270</v>
      </c>
      <c r="B102" s="348" t="s">
        <v>623</v>
      </c>
    </row>
    <row r="103" spans="1:2" ht="27.6" x14ac:dyDescent="0.3">
      <c r="A103" s="348" t="s">
        <v>270</v>
      </c>
      <c r="B103" s="348" t="s">
        <v>624</v>
      </c>
    </row>
    <row r="104" spans="1:2" x14ac:dyDescent="0.3">
      <c r="A104" s="348" t="s">
        <v>270</v>
      </c>
      <c r="B104" s="348" t="s">
        <v>625</v>
      </c>
    </row>
    <row r="105" spans="1:2" ht="27.6" x14ac:dyDescent="0.3">
      <c r="A105" s="348" t="s">
        <v>270</v>
      </c>
      <c r="B105" s="348" t="s">
        <v>626</v>
      </c>
    </row>
    <row r="106" spans="1:2" ht="27.6" x14ac:dyDescent="0.3">
      <c r="A106" s="348" t="s">
        <v>270</v>
      </c>
      <c r="B106" s="348" t="s">
        <v>627</v>
      </c>
    </row>
    <row r="107" spans="1:2" x14ac:dyDescent="0.3">
      <c r="A107" s="348" t="s">
        <v>270</v>
      </c>
      <c r="B107" s="348" t="s">
        <v>628</v>
      </c>
    </row>
    <row r="108" spans="1:2" ht="27.6" x14ac:dyDescent="0.3">
      <c r="A108" s="348" t="s">
        <v>270</v>
      </c>
      <c r="B108" s="348" t="s">
        <v>629</v>
      </c>
    </row>
    <row r="109" spans="1:2" ht="27.6" x14ac:dyDescent="0.3">
      <c r="A109" s="348" t="s">
        <v>270</v>
      </c>
      <c r="B109" s="348" t="s">
        <v>630</v>
      </c>
    </row>
    <row r="110" spans="1:2" ht="27.6" x14ac:dyDescent="0.3">
      <c r="A110" s="348" t="s">
        <v>270</v>
      </c>
      <c r="B110" s="348" t="s">
        <v>631</v>
      </c>
    </row>
    <row r="111" spans="1:2" ht="27.6" x14ac:dyDescent="0.3">
      <c r="A111" s="348" t="s">
        <v>270</v>
      </c>
      <c r="B111" s="348" t="s">
        <v>632</v>
      </c>
    </row>
    <row r="112" spans="1:2" ht="27.6" x14ac:dyDescent="0.3">
      <c r="A112" s="348" t="s">
        <v>270</v>
      </c>
      <c r="B112" s="348" t="s">
        <v>633</v>
      </c>
    </row>
    <row r="113" spans="1:2" ht="27.6" x14ac:dyDescent="0.3">
      <c r="A113" s="348" t="s">
        <v>270</v>
      </c>
      <c r="B113" s="348" t="s">
        <v>634</v>
      </c>
    </row>
    <row r="114" spans="1:2" ht="27.6" x14ac:dyDescent="0.3">
      <c r="A114" s="348" t="s">
        <v>270</v>
      </c>
      <c r="B114" s="348" t="s">
        <v>635</v>
      </c>
    </row>
    <row r="115" spans="1:2" ht="27.6" x14ac:dyDescent="0.3">
      <c r="A115" s="348" t="s">
        <v>270</v>
      </c>
      <c r="B115" s="348" t="s">
        <v>636</v>
      </c>
    </row>
    <row r="116" spans="1:2" ht="41.4" x14ac:dyDescent="0.3">
      <c r="A116" s="348" t="s">
        <v>270</v>
      </c>
      <c r="B116" s="348" t="s">
        <v>637</v>
      </c>
    </row>
    <row r="117" spans="1:2" x14ac:dyDescent="0.3">
      <c r="A117" s="348" t="s">
        <v>270</v>
      </c>
      <c r="B117" s="348" t="s">
        <v>638</v>
      </c>
    </row>
    <row r="118" spans="1:2" ht="27.6" x14ac:dyDescent="0.3">
      <c r="A118" s="348" t="s">
        <v>270</v>
      </c>
      <c r="B118" s="348" t="s">
        <v>639</v>
      </c>
    </row>
    <row r="119" spans="1:2" ht="27.6" x14ac:dyDescent="0.3">
      <c r="A119" s="348" t="s">
        <v>270</v>
      </c>
      <c r="B119" s="348" t="s">
        <v>640</v>
      </c>
    </row>
    <row r="120" spans="1:2" x14ac:dyDescent="0.3">
      <c r="A120" s="348" t="s">
        <v>270</v>
      </c>
      <c r="B120" s="348" t="s">
        <v>641</v>
      </c>
    </row>
    <row r="121" spans="1:2" ht="41.4" x14ac:dyDescent="0.3">
      <c r="A121" s="348" t="s">
        <v>270</v>
      </c>
      <c r="B121" s="348" t="s">
        <v>642</v>
      </c>
    </row>
    <row r="122" spans="1:2" ht="41.4" x14ac:dyDescent="0.3">
      <c r="A122" s="348" t="s">
        <v>270</v>
      </c>
      <c r="B122" s="348" t="s">
        <v>643</v>
      </c>
    </row>
    <row r="123" spans="1:2" ht="27.6" x14ac:dyDescent="0.3">
      <c r="A123" s="348" t="s">
        <v>270</v>
      </c>
      <c r="B123" s="348" t="s">
        <v>644</v>
      </c>
    </row>
    <row r="124" spans="1:2" ht="27.6" x14ac:dyDescent="0.3">
      <c r="A124" s="348" t="s">
        <v>270</v>
      </c>
      <c r="B124" s="348" t="s">
        <v>645</v>
      </c>
    </row>
    <row r="125" spans="1:2" ht="27.6" x14ac:dyDescent="0.3">
      <c r="A125" s="348" t="s">
        <v>270</v>
      </c>
      <c r="B125" s="348" t="s">
        <v>646</v>
      </c>
    </row>
    <row r="126" spans="1:2" x14ac:dyDescent="0.3">
      <c r="A126" s="348" t="s">
        <v>270</v>
      </c>
      <c r="B126" s="348" t="s">
        <v>647</v>
      </c>
    </row>
    <row r="127" spans="1:2" x14ac:dyDescent="0.3">
      <c r="A127" s="348" t="s">
        <v>270</v>
      </c>
      <c r="B127" s="348" t="s">
        <v>648</v>
      </c>
    </row>
    <row r="128" spans="1:2" x14ac:dyDescent="0.3">
      <c r="A128" s="348" t="s">
        <v>270</v>
      </c>
      <c r="B128" s="348" t="s">
        <v>649</v>
      </c>
    </row>
    <row r="129" spans="1:2" ht="41.4" x14ac:dyDescent="0.3">
      <c r="A129" s="348" t="s">
        <v>290</v>
      </c>
      <c r="B129" s="348" t="s">
        <v>650</v>
      </c>
    </row>
    <row r="130" spans="1:2" ht="27.6" x14ac:dyDescent="0.3">
      <c r="A130" s="348" t="s">
        <v>290</v>
      </c>
      <c r="B130" s="348" t="s">
        <v>651</v>
      </c>
    </row>
    <row r="131" spans="1:2" ht="27.6" x14ac:dyDescent="0.3">
      <c r="A131" s="348" t="s">
        <v>290</v>
      </c>
      <c r="B131" s="348" t="s">
        <v>652</v>
      </c>
    </row>
    <row r="132" spans="1:2" ht="41.4" x14ac:dyDescent="0.3">
      <c r="A132" s="348" t="s">
        <v>290</v>
      </c>
      <c r="B132" s="348" t="s">
        <v>653</v>
      </c>
    </row>
    <row r="133" spans="1:2" x14ac:dyDescent="0.3">
      <c r="A133" s="348" t="s">
        <v>290</v>
      </c>
      <c r="B133" s="348" t="s">
        <v>654</v>
      </c>
    </row>
    <row r="134" spans="1:2" ht="27.6" x14ac:dyDescent="0.3">
      <c r="A134" s="348" t="s">
        <v>290</v>
      </c>
      <c r="B134" s="348" t="s">
        <v>293</v>
      </c>
    </row>
    <row r="135" spans="1:2" x14ac:dyDescent="0.3">
      <c r="A135" s="348" t="s">
        <v>290</v>
      </c>
      <c r="B135" s="348" t="s">
        <v>655</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  s t a n d a l o n e = " n o " ? > < D a t a M a s h u p   x m l n s = " h t t p : / / s c h e m a s . m i c r o s o f t . c o m / D a t a M a s h u p " > A A A A A J Q F A A B Q S w M E F A A G A A g A A A A h A C r d q k D S A A A A N w E A A B M A C A J b Q 2 9 u d G V u d F 9 U e X B l c 1 0 u e G 1 s I K I E A i i g A A I 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y P v U 7 E M B C E e y T e w d r + s o E C I Z T k C n 5 K u O J 4 g J W z y V n Y a 8 t e U O 7 t c S 5 U Q L k / M 9 9 M t 1 + C N 1 + c i 4 v S w 0 3 T g m G x c X Q y 9 / B + f N n d g y l K M p K P w j 2 c u c B + u L 7 q j u f E x V S 1 l B 5 O q u k B s d g T B y p N T C z 1 M s U c S O u Y Z 0 x k P 2 h m v G 3 b O 7 R R l E V 3 u n r A 0 D 3 x R J 9 e z f N S 1 1 u S A O Z x + 1 p B P S g v i s m T E 8 B / B Z X 3 S 0 I p e W d J a z N c r 1 X 3 V p t m N 7 I 5 U N Z X C t U Y K 2 Z y M x 6 2 g M 1 f n w v 6 x w A v t Y d v A A A A / / 8 D A F B L A w Q U A A I A C A A A A C E A k J b u t 6 s A A A D 3 A A A A E g A A A E N v b m Z p Z y 9 Q Y W N r Y W d l L n h t b I S P s Q 6 C M B i E d x P f g X S n L W W S / J T B V R I T o n F t o I F G a A 0 t l n d z 8 J F 8 B S G K u j n e 3 Z f c 3 e N 2 h 2 z s 2 u A q e 6 u M T l G E K Q q s E 7 o S r d E y R d q g j K 9 X s B f l W d Q y m G h t k 9 F W K W q c u y S E e O + x j 7 H p a 8 I o j c g p 3 x V l I z u B P r D 6 D 4 d K z 7 W l R B y O r z W c 4 Y h u c E w Z p k A W E 3 K l v w C b B s / p j w n b o X V D L 7 n U 4 a E A s k g g 7 w / 8 C Q A A / / 8 D A F B L A w Q U A A I A C A A A A C E A p e V u O K U A A A D V A A A A E w A A A E Z v c m 1 1 b G F z L 1 N l Y 3 R p b 2 4 x L m 1 s j T 0 L g z A Q h v e A / y G k i 4 I I Q u k i T q F D l y 4 K H c Q h 2 m s V 4 1 1 J I r S I / 7 2 x W f s u B + / H c x Z 6 N x L y K t y 8 Y M w O y s C d 1 6 r T k P O S a 3 A R 4 1 4 V L a Y H 7 5 z f P e h M L s Y A u h u Z q S O a 4 m R t r m q G U o S l a L d G E j p f a d M A O A g 5 K H z u 8 M 8 L h C f 9 q l l t F N o H m V m S X m b c Q x u H b + m 6 i u D m I u U X d K d j t u f b l k R s x L / c 4 g s A A P / / A w B Q S w E C L Q A U A A Y A C A A A A C E A K t 2 q Q N I A A A A 3 A Q A A E w A A A A A A A A A A A A A A A A A A A A A A W 0 N v b n R l b n R f V H l w Z X N d L n h t b F B L A Q I t A B Q A A g A I A A A A I Q C Q l u 6 3 q w A A A P c A A A A S A A A A A A A A A A A A A A A A A A s D A A B D b 2 5 m a W c v U G F j a 2 F n Z S 5 4 b W x Q S w E C L Q A U A A I A C A A A A C E A p e V u O K U A A A D V A A A A E w A A A A A A A A A A A A A A A A D m A w A A R m 9 y b X V s Y X M v U 2 V j d G l v b j E u b V B L B Q Y A A A A A A w A D A M I A A A C 8 B A A A A A A R A Q A A 7 7 u / P D 9 4 b W w g d m V y c 2 l v b j 0 i M S 4 w I i B z d G F u Z G F s b 2 5 l P S J u b y I / P g 0 K P F B l c m 1 p c 3 N p b 2 5 M a X N 0 I H h t b G 5 z O n h z Z D 0 i a H R 0 c D o v L 3 d 3 d y 5 3 M y 5 v c m c v M j A w M S 9 Y T U x T Y 2 h l b W E i I H h t b G 5 z O n h z a T 0 i a H R 0 c D o v L 3 d 3 d y 5 3 M y 5 v c m c v M j A w M S 9 Y T U x T Y 2 h l b W E t a W 5 z d G F u Y 2 U i P j x D Y W 5 F d m F s d W F 0 Z U Z 1 d H V y Z V B h Y 2 t h Z 2 V z P m Z h b H N l P C 9 D Y W 5 F d m F s d W F 0 Z U Z 1 d H V y Z V B h Y 2 t h Z 2 V z P j x G a X J l d 2 F s b E V u Y W J s Z W Q + d H J 1 Z T w v R m l y Z X d h b G x F b m F i b G V k P j w v U G V y b W l z c 2 l v b k x p c 3 Q + h g c A A A A A A A B k B w A A 7 7 u / P D 9 4 b W w g d m V y c 2 l v b j 0 i M S 4 w I i B z d G F u Z G F s b 2 5 l P S J u b y I / P g 0 K P E x v Y 2 F s U G F j a 2 F n Z U 1 l d G F k Y X R h R m l s Z S B 4 b W x u c z p 4 c 2 Q 9 I m h 0 d H A 6 L y 9 3 d 3 c u d z M u b 3 J n L z I w M D E v W E 1 M U 2 N o Z W 1 h I i B 4 b W x u c z p 4 c 2 k 9 I m h 0 d H A 6 L y 9 3 d 3 c u d z M u b 3 J n L z I w M D E v W E 1 M U 2 N o Z W 1 h L W l u c 3 R h b m N l I j 4 8 S X R l b X M + P E l 0 Z W 0 + P E l 0 Z W 1 M b 2 N h d G l v b j 4 8 S X R l b V R 5 c G U + R m 9 y b X V s Y T w v S X R l b V R 5 c G U + P E l 0 Z W 1 Q Y X R o P l N l Y 3 R p b 2 4 x L 1 R h Y m x l M T w v S X R l b V B h d G g + P C 9 J d G V t T G 9 j Y X R p b 2 4 + P F N 0 Y W J s Z U V u d H J p Z X M + P E V u d H J 5 I F R 5 c G U 9 I k F k Z G V k V G 9 E Y X R h T W 9 k Z W w i I F Z h b H V l P S J s M C I v P j x F b n R y e S B U e X B l P S J C d W Z m Z X J O Z X h 0 U m V m c m V z a C I g V m F s d W U 9 I m w x I i 8 + P E V u d H J 5 I F R 5 c G U 9 I k Z p b G x F b m F i b G V k I i B W Y W x 1 Z T 0 i b D A i L z 4 8 R W 5 0 c n k g V H l w Z T 0 i R m l s b E V y c m 9 y Q 2 9 k Z S I g V m F s d W U 9 I n N V b m t u b 3 d u I i 8 + P E V u d H J 5 I F R 5 c G U 9 I k Z p b G x F c n J v c k N v d W 5 0 I i B W Y W x 1 Z T 0 i b D A i L z 4 8 R W 5 0 c n k g V H l w Z T 0 i R m l s b E x h c 3 R V c G R h d G V k I i B W Y W x 1 Z T 0 i Z D I w M j I t M T A t M T J U M T k 6 N T c 6 M z M u O T Y 0 N T g 3 M 1 o i L z 4 8 R W 5 0 c n k g V H l w Z T 0 i R m l s b E N v b H V t b l R 5 c G V z I i B W Y W x 1 Z T 0 i c 0 F 3 P T 0 i L z 4 8 R W 5 0 c n k g V H l w Z T 0 i R m l s b E N v b H V t b k 5 h b W V z I i B W Y W x 1 Z T 0 i c 1 s m c X V v d D t D b 2 x 1 b W 4 x J n F 1 b 3 Q 7 X S I v P j x F b n R y e S B U e X B l P S J G a W x s Z W R D b 2 1 w b G V 0 Z V J l c 3 V s d F R v V 2 9 y a 3 N o Z W V 0 I i B W Y W x 1 Z T 0 i b D E i L z 4 8 R W 5 0 c n k g V H l w Z T 0 i R m l s b F N 0 Y X R 1 c y I g V m F s d W U 9 I n N D b 2 1 w b G V 0 Z S I v P j x F b n R y e S B U e X B l P S J G a W x s V G 9 E Y X R h T W 9 k Z W x F b m F i b G V k I i B W Y W x 1 Z T 0 i b D A i L z 4 8 R W 5 0 c n k g V H l w Z T 0 i S X N Q c m l 2 Y X R l I i B W Y W x 1 Z T 0 i b D A i L z 4 8 R W 5 0 c n k g V H l w Z T 0 i U m V s Y X R p b 2 5 z a G l w S W 5 m b 0 N v b n R h a W 5 l c i I g V m F s d W U 9 I n N 7 J n F 1 b 3 Q 7 Y 2 9 s d W 1 u Q 2 9 1 b n Q m c X V v d D s 6 M S w m c X V v d D t r Z X l D b 2 x 1 b W 5 O Y W 1 l c y Z x d W 9 0 O z p b X S w m c X V v d D t x d W V y e V J l b G F 0 a W 9 u c 2 h p c H M m c X V v d D s 6 W 1 0 s J n F 1 b 3 Q 7 Y 2 9 s d W 1 u S W R l b n R p d G l l c y Z x d W 9 0 O z p b J n F 1 b 3 Q 7 U 2 V j d G l v b j E v V G F i b G U x L 0 N o Y W 5 n Z W Q g V H l w Z S 5 7 Q 2 9 s d W 1 u M S w w f S Z x d W 9 0 O 1 0 s J n F 1 b 3 Q 7 Q 2 9 s d W 1 u Q 2 9 1 b n Q m c X V v d D s 6 M S w m c X V v d D t L Z X l D b 2 x 1 b W 5 O Y W 1 l c y Z x d W 9 0 O z p b X S w m c X V v d D t D b 2 x 1 b W 5 J Z G V u d G l 0 a W V z J n F 1 b 3 Q 7 O l s m c X V v d D t T Z W N 0 a W 9 u M S 9 U Y W J s Z T E v Q 2 h h b m d l Z C B U e X B l L n t D b 2 x 1 b W 4 x L D B 9 J n F 1 b 3 Q 7 X S w m c X V v d D t S Z W x h d G l v b n N o a X B J b m Z v J n F 1 b 3 Q 7 O l t d f S I v P j x F b n R y e S B U e X B l P S J S Z X N 1 b H R U e X B l I i B W Y W x 1 Z T 0 i c 1 R h Y m x l I i 8 + P E V u d H J 5 I F R 5 c G U 9 I k 5 h d m l n Y X R p b 2 5 T d G V w T m F t Z S I g V m F s d W U 9 I n N O Y X Z p Z 2 F 0 a W 9 u I i 8 + P E V u d H J 5 I F R 5 c G U 9 I k Z p b G x P Y m p l Y 3 R U e X B l I i B W Y W x 1 Z T 0 i c 0 N v b m 5 l Y 3 R p b 2 5 P b m x 5 I i 8 + P E V u d H J 5 I F R 5 c G U 9 I k 5 h b W V V c G R h d G V k Q W Z 0 Z X J G a W x s I i B W Y W x 1 Z T 0 i b D A i L z 4 8 L 1 N 0 Y W J s Z U V u d H J p Z X M + P C 9 J d G V t P j x J d G V t P j x J d G V t T G 9 j Y X R p b 2 4 + P E l 0 Z W 1 U e X B l P k Z v c m 1 1 b G E 8 L 0 l 0 Z W 1 U e X B l P j x J d G V t U G F 0 a D 5 T Z W N 0 a W 9 u M S 9 U Y W J s Z T E v U 2 9 1 c m N l P C 9 J d G V t U G F 0 a D 4 8 L 0 l 0 Z W 1 M b 2 N h d G l v b j 4 8 U 3 R h Y m x l R W 5 0 c m l l c y 8 + P C 9 J d G V t P j x J d G V t P j x J d G V t T G 9 j Y X R p b 2 4 + P E l 0 Z W 1 U e X B l P k Z v c m 1 1 b G E 8 L 0 l 0 Z W 1 U e X B l P j x J d G V t U G F 0 a D 5 T Z W N 0 a W 9 u M S 9 U Y W J s Z T E v Q 2 h h b m d l Z C U y M F R 5 c G U 8 L 0 l 0 Z W 1 Q Y X R o P j w v S X R l b U x v Y 2 F 0 a W 9 u P j x T d G F i b G V F b n R y a W V z L z 4 8 L 0 l 0 Z W 0 + P E l 0 Z W 0 + P E l 0 Z W 1 M b 2 N h d G l v b j 4 8 S X R l b V R 5 c G U + Q W x s R m 9 y b X V s Y X M 8 L 0 l 0 Z W 1 U e X B l P j x J d G V t U G F 0 a D 4 8 L 0 l 0 Z W 1 Q Y X R o P j w v S X R l b U x v Y 2 F 0 a W 9 u P j x T d G F i b G V F b n R y a W V z L z 4 8 L 0 l 0 Z W 0 + P C 9 J d G V t c z 4 8 L 0 x v Y 2 F s U G F j a 2 F n Z U 1 l d G F k Y X R h R m l s Z T 4 W A A A A U E s F B g A A A A A A A A A A A A A A A A A A A A A A A C Y B A A A B A A A A 0 I y d 3 w E V 0 R G M e g D A T 8 K X 6 w E A A A C m t O k p l e x R R Y I h f r p t j b S 4 A A A A A A I A A A A A A B B m A A A A A Q A A I A A A A G M W b 9 9 5 c a j p I c 1 p S A Z h G 6 6 6 B b y A 7 3 k z c K W 5 O L 6 n p S P Q A A A A A A 6 A A A A A A g A A I A A A A J 2 k v L Q f q S H x 6 M k Y a a 7 4 Q h v 1 k G k V 2 o e l l 4 X G Q X R K I v Z A U A A A A P c p q A T 2 q + 1 z y m U u H k 5 S 6 O + 8 Q a e d B c j N t N t z y c 6 b u z R s k x 1 9 R O c 1 / q C e M y / 2 k p Z w w r 5 e f G l p 1 S G t o C 3 e N L W p e q S W o C U v 2 q u M p y y A B h R s w r y C Q A A A A P O e I f j o O J L U / S 0 H k H E i r T J I H y 1 w O P 7 t F b C n Z I l A D i o X S x 5 y 1 o r G y p k m U w o p L y f + R S 4 Q 5 M y d w d g E i E y V o J h q U U Y = < / D a t a M a s h u p > 
</file>

<file path=customXml/itemProps1.xml><?xml version="1.0" encoding="utf-8"?>
<ds:datastoreItem xmlns:ds="http://schemas.openxmlformats.org/officeDocument/2006/customXml" ds:itemID="{4EACD9E5-444D-48FC-84AB-486A9C1388B6}">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Foi de lucru</vt:lpstr>
      </vt:variant>
      <vt:variant>
        <vt:i4>9</vt:i4>
      </vt:variant>
      <vt:variant>
        <vt:lpstr>Zone denumite</vt:lpstr>
      </vt:variant>
      <vt:variant>
        <vt:i4>2</vt:i4>
      </vt:variant>
    </vt:vector>
  </HeadingPairs>
  <TitlesOfParts>
    <vt:vector size="11" baseType="lpstr">
      <vt:lpstr>Instructiuni</vt:lpstr>
      <vt:lpstr>Matrice Corelare Buget cu Deviz</vt:lpstr>
      <vt:lpstr>Buget_cerere</vt:lpstr>
      <vt:lpstr>Buget Categorii Cheltuieli</vt:lpstr>
      <vt:lpstr>Fundin Gap</vt:lpstr>
      <vt:lpstr>Amortizare</vt:lpstr>
      <vt:lpstr>Export SMIS</vt:lpstr>
      <vt:lpstr>Buget Sintetic</vt:lpstr>
      <vt:lpstr>Foaie2</vt:lpstr>
      <vt:lpstr>Buget_cerere!OLE_LINK1</vt:lpstr>
      <vt:lpstr>Buget_cerere!Zona_de_imprimat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Gabriel I. COSTACHE</dc:creator>
  <cp:lastModifiedBy>Lucia Brabete</cp:lastModifiedBy>
  <cp:lastPrinted>2023-07-10T10:39:31Z</cp:lastPrinted>
  <dcterms:created xsi:type="dcterms:W3CDTF">2015-08-05T10:46:20Z</dcterms:created>
  <dcterms:modified xsi:type="dcterms:W3CDTF">2023-07-12T13:13:42Z</dcterms:modified>
</cp:coreProperties>
</file>